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ntrol\Productie\2022\Zorg\MSZ\1. Algemeen\"/>
    </mc:Choice>
  </mc:AlternateContent>
  <xr:revisionPtr revIDLastSave="0" documentId="13_ncr:1_{970B91DC-9AC1-46EC-A0F8-02101CFC776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NZa max tarieven" sheetId="5" r:id="rId1"/>
  </sheets>
  <definedNames>
    <definedName name="_xlnm.Print_Area" localSheetId="0">'NZa max tarieven'!$A$1:$U$67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9" i="5" l="1"/>
  <c r="H69" i="5"/>
  <c r="G69" i="5"/>
  <c r="F69" i="5"/>
  <c r="W67" i="5"/>
  <c r="U67" i="5"/>
  <c r="T67" i="5"/>
  <c r="R67" i="5"/>
  <c r="S67" i="5" s="1"/>
  <c r="Q67" i="5"/>
  <c r="P67" i="5"/>
  <c r="L67" i="5"/>
  <c r="M67" i="5" s="1"/>
  <c r="X67" i="5" s="1"/>
  <c r="Y67" i="5" s="1"/>
  <c r="I67" i="5"/>
  <c r="J67" i="5" s="1"/>
  <c r="V67" i="5" s="1"/>
  <c r="T66" i="5"/>
  <c r="U66" i="5" s="1"/>
  <c r="S66" i="5"/>
  <c r="R66" i="5"/>
  <c r="Q66" i="5"/>
  <c r="P66" i="5"/>
  <c r="N66" i="5"/>
  <c r="O66" i="5" s="1"/>
  <c r="L66" i="5"/>
  <c r="M66" i="5" s="1"/>
  <c r="I66" i="5"/>
  <c r="J66" i="5" s="1"/>
  <c r="V66" i="5" s="1"/>
  <c r="W66" i="5" s="1"/>
  <c r="T65" i="5"/>
  <c r="U65" i="5" s="1"/>
  <c r="R65" i="5"/>
  <c r="S65" i="5" s="1"/>
  <c r="Q65" i="5"/>
  <c r="P65" i="5"/>
  <c r="L65" i="5"/>
  <c r="M65" i="5" s="1"/>
  <c r="I65" i="5"/>
  <c r="J65" i="5" s="1"/>
  <c r="V65" i="5" s="1"/>
  <c r="W65" i="5" s="1"/>
  <c r="T64" i="5"/>
  <c r="U64" i="5" s="1"/>
  <c r="S64" i="5"/>
  <c r="R64" i="5"/>
  <c r="Q64" i="5"/>
  <c r="P64" i="5"/>
  <c r="N64" i="5"/>
  <c r="O64" i="5" s="1"/>
  <c r="L64" i="5"/>
  <c r="M64" i="5" s="1"/>
  <c r="I64" i="5"/>
  <c r="J64" i="5" s="1"/>
  <c r="V64" i="5" s="1"/>
  <c r="W64" i="5" s="1"/>
  <c r="U63" i="5"/>
  <c r="T63" i="5"/>
  <c r="R63" i="5"/>
  <c r="S63" i="5" s="1"/>
  <c r="Q63" i="5"/>
  <c r="P63" i="5"/>
  <c r="L63" i="5"/>
  <c r="M63" i="5" s="1"/>
  <c r="I63" i="5"/>
  <c r="J63" i="5" s="1"/>
  <c r="V63" i="5" s="1"/>
  <c r="W63" i="5" s="1"/>
  <c r="T62" i="5"/>
  <c r="U62" i="5" s="1"/>
  <c r="S62" i="5"/>
  <c r="R62" i="5"/>
  <c r="P62" i="5"/>
  <c r="Q62" i="5" s="1"/>
  <c r="N62" i="5"/>
  <c r="O62" i="5" s="1"/>
  <c r="L62" i="5"/>
  <c r="M62" i="5" s="1"/>
  <c r="I62" i="5"/>
  <c r="J62" i="5" s="1"/>
  <c r="V62" i="5" s="1"/>
  <c r="W62" i="5" s="1"/>
  <c r="W61" i="5"/>
  <c r="U61" i="5"/>
  <c r="T61" i="5"/>
  <c r="R61" i="5"/>
  <c r="S61" i="5" s="1"/>
  <c r="Q61" i="5"/>
  <c r="P61" i="5"/>
  <c r="M61" i="5"/>
  <c r="X61" i="5" s="1"/>
  <c r="Y61" i="5" s="1"/>
  <c r="L61" i="5"/>
  <c r="I61" i="5"/>
  <c r="J61" i="5" s="1"/>
  <c r="V61" i="5" s="1"/>
  <c r="T60" i="5"/>
  <c r="U60" i="5" s="1"/>
  <c r="S60" i="5"/>
  <c r="R60" i="5"/>
  <c r="Q60" i="5"/>
  <c r="P60" i="5"/>
  <c r="N60" i="5"/>
  <c r="O60" i="5" s="1"/>
  <c r="L60" i="5"/>
  <c r="M60" i="5" s="1"/>
  <c r="I60" i="5"/>
  <c r="J60" i="5" s="1"/>
  <c r="V60" i="5" s="1"/>
  <c r="W60" i="5" s="1"/>
  <c r="T59" i="5"/>
  <c r="U59" i="5" s="1"/>
  <c r="R59" i="5"/>
  <c r="S59" i="5" s="1"/>
  <c r="Q59" i="5"/>
  <c r="P59" i="5"/>
  <c r="L59" i="5"/>
  <c r="M59" i="5" s="1"/>
  <c r="I59" i="5"/>
  <c r="J59" i="5" s="1"/>
  <c r="V59" i="5" s="1"/>
  <c r="W59" i="5" s="1"/>
  <c r="T58" i="5"/>
  <c r="U58" i="5" s="1"/>
  <c r="S58" i="5"/>
  <c r="R58" i="5"/>
  <c r="Q58" i="5"/>
  <c r="P58" i="5"/>
  <c r="N58" i="5"/>
  <c r="O58" i="5" s="1"/>
  <c r="M58" i="5"/>
  <c r="L58" i="5"/>
  <c r="I58" i="5"/>
  <c r="J58" i="5" s="1"/>
  <c r="V58" i="5" s="1"/>
  <c r="W58" i="5" s="1"/>
  <c r="T57" i="5"/>
  <c r="U57" i="5" s="1"/>
  <c r="R57" i="5"/>
  <c r="S57" i="5" s="1"/>
  <c r="Q57" i="5"/>
  <c r="P57" i="5"/>
  <c r="L57" i="5"/>
  <c r="M57" i="5" s="1"/>
  <c r="X57" i="5" s="1"/>
  <c r="Y57" i="5" s="1"/>
  <c r="I57" i="5"/>
  <c r="J57" i="5" s="1"/>
  <c r="V57" i="5" s="1"/>
  <c r="W57" i="5" s="1"/>
  <c r="T56" i="5"/>
  <c r="U56" i="5" s="1"/>
  <c r="R56" i="5"/>
  <c r="S56" i="5" s="1"/>
  <c r="Q56" i="5"/>
  <c r="P56" i="5"/>
  <c r="N56" i="5"/>
  <c r="O56" i="5" s="1"/>
  <c r="M56" i="5"/>
  <c r="L56" i="5"/>
  <c r="I56" i="5"/>
  <c r="J56" i="5" s="1"/>
  <c r="V56" i="5" s="1"/>
  <c r="W56" i="5" s="1"/>
  <c r="T55" i="5"/>
  <c r="U55" i="5" s="1"/>
  <c r="R55" i="5"/>
  <c r="S55" i="5" s="1"/>
  <c r="Q55" i="5"/>
  <c r="P55" i="5"/>
  <c r="O55" i="5"/>
  <c r="N55" i="5"/>
  <c r="L55" i="5"/>
  <c r="M55" i="5" s="1"/>
  <c r="I55" i="5"/>
  <c r="J55" i="5" s="1"/>
  <c r="V55" i="5" s="1"/>
  <c r="W55" i="5" s="1"/>
  <c r="T54" i="5"/>
  <c r="U54" i="5" s="1"/>
  <c r="S54" i="5"/>
  <c r="R54" i="5"/>
  <c r="P54" i="5"/>
  <c r="Q54" i="5" s="1"/>
  <c r="N54" i="5"/>
  <c r="O54" i="5" s="1"/>
  <c r="M54" i="5"/>
  <c r="L54" i="5"/>
  <c r="I54" i="5"/>
  <c r="J54" i="5" s="1"/>
  <c r="V54" i="5" s="1"/>
  <c r="W54" i="5" s="1"/>
  <c r="T53" i="5"/>
  <c r="U53" i="5" s="1"/>
  <c r="R53" i="5"/>
  <c r="S53" i="5" s="1"/>
  <c r="P53" i="5"/>
  <c r="Q53" i="5" s="1"/>
  <c r="N53" i="5"/>
  <c r="O53" i="5" s="1"/>
  <c r="M53" i="5"/>
  <c r="L53" i="5"/>
  <c r="I53" i="5"/>
  <c r="J53" i="5" s="1"/>
  <c r="V53" i="5" s="1"/>
  <c r="W53" i="5" s="1"/>
  <c r="T52" i="5"/>
  <c r="U52" i="5" s="1"/>
  <c r="R52" i="5"/>
  <c r="S52" i="5" s="1"/>
  <c r="P52" i="5"/>
  <c r="Q52" i="5" s="1"/>
  <c r="O52" i="5"/>
  <c r="N52" i="5"/>
  <c r="L52" i="5"/>
  <c r="M52" i="5" s="1"/>
  <c r="I52" i="5"/>
  <c r="J52" i="5" s="1"/>
  <c r="U51" i="5"/>
  <c r="T51" i="5"/>
  <c r="R51" i="5"/>
  <c r="S51" i="5" s="1"/>
  <c r="P51" i="5"/>
  <c r="Q51" i="5" s="1"/>
  <c r="N51" i="5"/>
  <c r="O51" i="5" s="1"/>
  <c r="L51" i="5"/>
  <c r="M51" i="5" s="1"/>
  <c r="X51" i="5" s="1"/>
  <c r="Y51" i="5" s="1"/>
  <c r="I51" i="5"/>
  <c r="J51" i="5" s="1"/>
  <c r="V51" i="5" s="1"/>
  <c r="W51" i="5" s="1"/>
  <c r="T50" i="5"/>
  <c r="U50" i="5" s="1"/>
  <c r="S50" i="5"/>
  <c r="R50" i="5"/>
  <c r="P50" i="5"/>
  <c r="Q50" i="5" s="1"/>
  <c r="N50" i="5"/>
  <c r="O50" i="5" s="1"/>
  <c r="L50" i="5"/>
  <c r="M50" i="5" s="1"/>
  <c r="J50" i="5"/>
  <c r="V50" i="5" s="1"/>
  <c r="W50" i="5" s="1"/>
  <c r="I50" i="5"/>
  <c r="U49" i="5"/>
  <c r="T49" i="5"/>
  <c r="R49" i="5"/>
  <c r="S49" i="5" s="1"/>
  <c r="Q49" i="5"/>
  <c r="P49" i="5"/>
  <c r="N49" i="5"/>
  <c r="O49" i="5" s="1"/>
  <c r="L49" i="5"/>
  <c r="M49" i="5" s="1"/>
  <c r="I49" i="5"/>
  <c r="J49" i="5" s="1"/>
  <c r="V48" i="5"/>
  <c r="W48" i="5" s="1"/>
  <c r="U48" i="5"/>
  <c r="T48" i="5"/>
  <c r="S48" i="5"/>
  <c r="R48" i="5"/>
  <c r="P48" i="5"/>
  <c r="Q48" i="5" s="1"/>
  <c r="O48" i="5"/>
  <c r="N48" i="5"/>
  <c r="L48" i="5"/>
  <c r="M48" i="5" s="1"/>
  <c r="X48" i="5" s="1"/>
  <c r="Y48" i="5" s="1"/>
  <c r="I48" i="5"/>
  <c r="J48" i="5" s="1"/>
  <c r="T47" i="5"/>
  <c r="U47" i="5" s="1"/>
  <c r="R47" i="5"/>
  <c r="S47" i="5" s="1"/>
  <c r="Q47" i="5"/>
  <c r="P47" i="5"/>
  <c r="N47" i="5"/>
  <c r="O47" i="5" s="1"/>
  <c r="L47" i="5"/>
  <c r="M47" i="5" s="1"/>
  <c r="X47" i="5" s="1"/>
  <c r="Y47" i="5" s="1"/>
  <c r="I47" i="5"/>
  <c r="J47" i="5" s="1"/>
  <c r="V47" i="5" s="1"/>
  <c r="W47" i="5" s="1"/>
  <c r="T46" i="5"/>
  <c r="U46" i="5" s="1"/>
  <c r="R46" i="5"/>
  <c r="S46" i="5" s="1"/>
  <c r="Q46" i="5"/>
  <c r="P46" i="5"/>
  <c r="O46" i="5"/>
  <c r="N46" i="5"/>
  <c r="L46" i="5"/>
  <c r="M46" i="5" s="1"/>
  <c r="J46" i="5"/>
  <c r="V46" i="5" s="1"/>
  <c r="W46" i="5" s="1"/>
  <c r="I46" i="5"/>
  <c r="T45" i="5"/>
  <c r="U45" i="5" s="1"/>
  <c r="S45" i="5"/>
  <c r="R45" i="5"/>
  <c r="P45" i="5"/>
  <c r="Q45" i="5" s="1"/>
  <c r="N45" i="5"/>
  <c r="O45" i="5" s="1"/>
  <c r="L45" i="5"/>
  <c r="M45" i="5" s="1"/>
  <c r="X45" i="5" s="1"/>
  <c r="Y45" i="5" s="1"/>
  <c r="I45" i="5"/>
  <c r="J45" i="5" s="1"/>
  <c r="V45" i="5" s="1"/>
  <c r="W45" i="5" s="1"/>
  <c r="T44" i="5"/>
  <c r="U44" i="5" s="1"/>
  <c r="R44" i="5"/>
  <c r="S44" i="5" s="1"/>
  <c r="P44" i="5"/>
  <c r="Q44" i="5" s="1"/>
  <c r="N44" i="5"/>
  <c r="O44" i="5" s="1"/>
  <c r="M44" i="5"/>
  <c r="L44" i="5"/>
  <c r="J44" i="5"/>
  <c r="V44" i="5" s="1"/>
  <c r="W44" i="5" s="1"/>
  <c r="I44" i="5"/>
  <c r="T43" i="5"/>
  <c r="U43" i="5" s="1"/>
  <c r="R43" i="5"/>
  <c r="S43" i="5" s="1"/>
  <c r="P43" i="5"/>
  <c r="Q43" i="5" s="1"/>
  <c r="O43" i="5"/>
  <c r="N43" i="5"/>
  <c r="L43" i="5"/>
  <c r="M43" i="5" s="1"/>
  <c r="I43" i="5"/>
  <c r="J43" i="5" s="1"/>
  <c r="U42" i="5"/>
  <c r="T42" i="5"/>
  <c r="R42" i="5"/>
  <c r="S42" i="5" s="1"/>
  <c r="P42" i="5"/>
  <c r="Q42" i="5" s="1"/>
  <c r="N42" i="5"/>
  <c r="O42" i="5" s="1"/>
  <c r="L42" i="5"/>
  <c r="M42" i="5" s="1"/>
  <c r="X42" i="5" s="1"/>
  <c r="Y42" i="5" s="1"/>
  <c r="I42" i="5"/>
  <c r="J42" i="5" s="1"/>
  <c r="V42" i="5" s="1"/>
  <c r="W42" i="5" s="1"/>
  <c r="T41" i="5"/>
  <c r="U41" i="5" s="1"/>
  <c r="S41" i="5"/>
  <c r="R41" i="5"/>
  <c r="P41" i="5"/>
  <c r="Q41" i="5" s="1"/>
  <c r="N41" i="5"/>
  <c r="O41" i="5" s="1"/>
  <c r="L41" i="5"/>
  <c r="M41" i="5" s="1"/>
  <c r="J41" i="5"/>
  <c r="V41" i="5" s="1"/>
  <c r="W41" i="5" s="1"/>
  <c r="I41" i="5"/>
  <c r="U40" i="5"/>
  <c r="T40" i="5"/>
  <c r="R40" i="5"/>
  <c r="S40" i="5" s="1"/>
  <c r="Q40" i="5"/>
  <c r="P40" i="5"/>
  <c r="N40" i="5"/>
  <c r="O40" i="5" s="1"/>
  <c r="L40" i="5"/>
  <c r="M40" i="5" s="1"/>
  <c r="I40" i="5"/>
  <c r="J40" i="5" s="1"/>
  <c r="U39" i="5"/>
  <c r="T39" i="5"/>
  <c r="S39" i="5"/>
  <c r="R39" i="5"/>
  <c r="P39" i="5"/>
  <c r="Q39" i="5" s="1"/>
  <c r="O39" i="5"/>
  <c r="N39" i="5"/>
  <c r="L39" i="5"/>
  <c r="M39" i="5" s="1"/>
  <c r="X39" i="5" s="1"/>
  <c r="Y39" i="5" s="1"/>
  <c r="I39" i="5"/>
  <c r="J39" i="5" s="1"/>
  <c r="V39" i="5" s="1"/>
  <c r="W39" i="5" s="1"/>
  <c r="T38" i="5"/>
  <c r="U38" i="5" s="1"/>
  <c r="R38" i="5"/>
  <c r="S38" i="5" s="1"/>
  <c r="Q38" i="5"/>
  <c r="P38" i="5"/>
  <c r="N38" i="5"/>
  <c r="O38" i="5" s="1"/>
  <c r="M38" i="5"/>
  <c r="X38" i="5" s="1"/>
  <c r="Y38" i="5" s="1"/>
  <c r="L38" i="5"/>
  <c r="I38" i="5"/>
  <c r="J38" i="5" s="1"/>
  <c r="V38" i="5" s="1"/>
  <c r="W38" i="5" s="1"/>
  <c r="T37" i="5"/>
  <c r="U37" i="5" s="1"/>
  <c r="R37" i="5"/>
  <c r="S37" i="5" s="1"/>
  <c r="Q37" i="5"/>
  <c r="P37" i="5"/>
  <c r="O37" i="5"/>
  <c r="N37" i="5"/>
  <c r="L37" i="5"/>
  <c r="M37" i="5" s="1"/>
  <c r="I37" i="5"/>
  <c r="J37" i="5" s="1"/>
  <c r="V37" i="5" s="1"/>
  <c r="W37" i="5" s="1"/>
  <c r="U36" i="5"/>
  <c r="T36" i="5"/>
  <c r="S36" i="5"/>
  <c r="R36" i="5"/>
  <c r="P36" i="5"/>
  <c r="Q36" i="5" s="1"/>
  <c r="N36" i="5"/>
  <c r="O36" i="5" s="1"/>
  <c r="L36" i="5"/>
  <c r="M36" i="5" s="1"/>
  <c r="X36" i="5" s="1"/>
  <c r="Y36" i="5" s="1"/>
  <c r="I36" i="5"/>
  <c r="J36" i="5" s="1"/>
  <c r="V36" i="5" s="1"/>
  <c r="W36" i="5" s="1"/>
  <c r="U35" i="5"/>
  <c r="T35" i="5"/>
  <c r="S35" i="5"/>
  <c r="R35" i="5"/>
  <c r="P35" i="5"/>
  <c r="Q35" i="5" s="1"/>
  <c r="O35" i="5"/>
  <c r="N35" i="5"/>
  <c r="M35" i="5"/>
  <c r="L35" i="5"/>
  <c r="I35" i="5"/>
  <c r="J35" i="5" s="1"/>
  <c r="V35" i="5" s="1"/>
  <c r="W35" i="5" s="1"/>
  <c r="U34" i="5"/>
  <c r="T34" i="5"/>
  <c r="S34" i="5"/>
  <c r="R34" i="5"/>
  <c r="Q34" i="5"/>
  <c r="P34" i="5"/>
  <c r="O34" i="5"/>
  <c r="N34" i="5"/>
  <c r="L34" i="5"/>
  <c r="M34" i="5" s="1"/>
  <c r="X34" i="5" s="1"/>
  <c r="Y34" i="5" s="1"/>
  <c r="I34" i="5"/>
  <c r="J34" i="5" s="1"/>
  <c r="V34" i="5" s="1"/>
  <c r="W34" i="5" s="1"/>
  <c r="U33" i="5"/>
  <c r="T33" i="5"/>
  <c r="R33" i="5"/>
  <c r="S33" i="5" s="1"/>
  <c r="Q33" i="5"/>
  <c r="P33" i="5"/>
  <c r="O33" i="5"/>
  <c r="N33" i="5"/>
  <c r="L33" i="5"/>
  <c r="M33" i="5" s="1"/>
  <c r="I33" i="5"/>
  <c r="J33" i="5" s="1"/>
  <c r="V33" i="5" s="1"/>
  <c r="W33" i="5" s="1"/>
  <c r="U32" i="5"/>
  <c r="T32" i="5"/>
  <c r="S32" i="5"/>
  <c r="R32" i="5"/>
  <c r="P32" i="5"/>
  <c r="Q32" i="5" s="1"/>
  <c r="O32" i="5"/>
  <c r="N32" i="5"/>
  <c r="M32" i="5"/>
  <c r="L32" i="5"/>
  <c r="I32" i="5"/>
  <c r="J32" i="5" s="1"/>
  <c r="V32" i="5" s="1"/>
  <c r="W32" i="5" s="1"/>
  <c r="T31" i="5"/>
  <c r="U31" i="5" s="1"/>
  <c r="S31" i="5"/>
  <c r="R31" i="5"/>
  <c r="Q31" i="5"/>
  <c r="P31" i="5"/>
  <c r="N31" i="5"/>
  <c r="O31" i="5" s="1"/>
  <c r="L31" i="5"/>
  <c r="M31" i="5" s="1"/>
  <c r="I31" i="5"/>
  <c r="J31" i="5" s="1"/>
  <c r="V31" i="5" s="1"/>
  <c r="W31" i="5" s="1"/>
  <c r="U30" i="5"/>
  <c r="T30" i="5"/>
  <c r="R30" i="5"/>
  <c r="S30" i="5" s="1"/>
  <c r="Q30" i="5"/>
  <c r="P30" i="5"/>
  <c r="O30" i="5"/>
  <c r="N30" i="5"/>
  <c r="L30" i="5"/>
  <c r="M30" i="5" s="1"/>
  <c r="I30" i="5"/>
  <c r="J30" i="5" s="1"/>
  <c r="V30" i="5" s="1"/>
  <c r="W30" i="5" s="1"/>
  <c r="U29" i="5"/>
  <c r="T29" i="5"/>
  <c r="S29" i="5"/>
  <c r="R29" i="5"/>
  <c r="Q29" i="5"/>
  <c r="P29" i="5"/>
  <c r="O29" i="5"/>
  <c r="N29" i="5"/>
  <c r="L29" i="5"/>
  <c r="M29" i="5" s="1"/>
  <c r="I29" i="5"/>
  <c r="J29" i="5" s="1"/>
  <c r="V29" i="5" s="1"/>
  <c r="W29" i="5" s="1"/>
  <c r="U28" i="5"/>
  <c r="T28" i="5"/>
  <c r="S28" i="5"/>
  <c r="R28" i="5"/>
  <c r="Q28" i="5"/>
  <c r="P28" i="5"/>
  <c r="O28" i="5"/>
  <c r="N28" i="5"/>
  <c r="L28" i="5"/>
  <c r="M28" i="5" s="1"/>
  <c r="I28" i="5"/>
  <c r="J28" i="5" s="1"/>
  <c r="V28" i="5" s="1"/>
  <c r="W28" i="5" s="1"/>
  <c r="U27" i="5"/>
  <c r="T27" i="5"/>
  <c r="S27" i="5"/>
  <c r="R27" i="5"/>
  <c r="Q27" i="5"/>
  <c r="P27" i="5"/>
  <c r="O27" i="5"/>
  <c r="N27" i="5"/>
  <c r="L27" i="5"/>
  <c r="M27" i="5" s="1"/>
  <c r="X27" i="5" s="1"/>
  <c r="Y27" i="5" s="1"/>
  <c r="I27" i="5"/>
  <c r="J27" i="5" s="1"/>
  <c r="V27" i="5" s="1"/>
  <c r="W27" i="5" s="1"/>
  <c r="U26" i="5"/>
  <c r="T26" i="5"/>
  <c r="S26" i="5"/>
  <c r="R26" i="5"/>
  <c r="Q26" i="5"/>
  <c r="P26" i="5"/>
  <c r="O26" i="5"/>
  <c r="N26" i="5"/>
  <c r="L26" i="5"/>
  <c r="M26" i="5" s="1"/>
  <c r="I26" i="5"/>
  <c r="J26" i="5" s="1"/>
  <c r="V26" i="5" s="1"/>
  <c r="W26" i="5" s="1"/>
  <c r="U25" i="5"/>
  <c r="T25" i="5"/>
  <c r="S25" i="5"/>
  <c r="R25" i="5"/>
  <c r="Q25" i="5"/>
  <c r="P25" i="5"/>
  <c r="O25" i="5"/>
  <c r="N25" i="5"/>
  <c r="L25" i="5"/>
  <c r="M25" i="5" s="1"/>
  <c r="I25" i="5"/>
  <c r="J25" i="5" s="1"/>
  <c r="V25" i="5" s="1"/>
  <c r="W25" i="5" s="1"/>
  <c r="U24" i="5"/>
  <c r="T24" i="5"/>
  <c r="S24" i="5"/>
  <c r="R24" i="5"/>
  <c r="Q24" i="5"/>
  <c r="P24" i="5"/>
  <c r="O24" i="5"/>
  <c r="N24" i="5"/>
  <c r="L24" i="5"/>
  <c r="M24" i="5" s="1"/>
  <c r="X24" i="5" s="1"/>
  <c r="Y24" i="5" s="1"/>
  <c r="I24" i="5"/>
  <c r="J24" i="5" s="1"/>
  <c r="V24" i="5" s="1"/>
  <c r="W24" i="5" s="1"/>
  <c r="U23" i="5"/>
  <c r="T23" i="5"/>
  <c r="S23" i="5"/>
  <c r="R23" i="5"/>
  <c r="Q23" i="5"/>
  <c r="P23" i="5"/>
  <c r="O23" i="5"/>
  <c r="N23" i="5"/>
  <c r="L23" i="5"/>
  <c r="M23" i="5" s="1"/>
  <c r="I23" i="5"/>
  <c r="J23" i="5" s="1"/>
  <c r="V23" i="5" s="1"/>
  <c r="W23" i="5" s="1"/>
  <c r="U22" i="5"/>
  <c r="T22" i="5"/>
  <c r="S22" i="5"/>
  <c r="R22" i="5"/>
  <c r="Q22" i="5"/>
  <c r="P22" i="5"/>
  <c r="O22" i="5"/>
  <c r="N22" i="5"/>
  <c r="L22" i="5"/>
  <c r="M22" i="5" s="1"/>
  <c r="I22" i="5"/>
  <c r="J22" i="5" s="1"/>
  <c r="V22" i="5" s="1"/>
  <c r="W22" i="5" s="1"/>
  <c r="U21" i="5"/>
  <c r="T21" i="5"/>
  <c r="S21" i="5"/>
  <c r="R21" i="5"/>
  <c r="Q21" i="5"/>
  <c r="P21" i="5"/>
  <c r="O21" i="5"/>
  <c r="N21" i="5"/>
  <c r="L21" i="5"/>
  <c r="M21" i="5" s="1"/>
  <c r="X21" i="5" s="1"/>
  <c r="Y21" i="5" s="1"/>
  <c r="I21" i="5"/>
  <c r="J21" i="5" s="1"/>
  <c r="V21" i="5" s="1"/>
  <c r="W21" i="5" s="1"/>
  <c r="U20" i="5"/>
  <c r="T20" i="5"/>
  <c r="S20" i="5"/>
  <c r="R20" i="5"/>
  <c r="Q20" i="5"/>
  <c r="P20" i="5"/>
  <c r="O20" i="5"/>
  <c r="N20" i="5"/>
  <c r="L20" i="5"/>
  <c r="M20" i="5" s="1"/>
  <c r="I20" i="5"/>
  <c r="J20" i="5" s="1"/>
  <c r="V20" i="5" s="1"/>
  <c r="W20" i="5" s="1"/>
  <c r="U19" i="5"/>
  <c r="T19" i="5"/>
  <c r="S19" i="5"/>
  <c r="R19" i="5"/>
  <c r="Q19" i="5"/>
  <c r="P19" i="5"/>
  <c r="O19" i="5"/>
  <c r="N19" i="5"/>
  <c r="L19" i="5"/>
  <c r="M19" i="5" s="1"/>
  <c r="I19" i="5"/>
  <c r="J19" i="5" s="1"/>
  <c r="V19" i="5" s="1"/>
  <c r="W19" i="5" s="1"/>
  <c r="U18" i="5"/>
  <c r="T18" i="5"/>
  <c r="S18" i="5"/>
  <c r="R18" i="5"/>
  <c r="Q18" i="5"/>
  <c r="P18" i="5"/>
  <c r="O18" i="5"/>
  <c r="N18" i="5"/>
  <c r="L18" i="5"/>
  <c r="M18" i="5" s="1"/>
  <c r="X18" i="5" s="1"/>
  <c r="Y18" i="5" s="1"/>
  <c r="I18" i="5"/>
  <c r="J18" i="5" s="1"/>
  <c r="V18" i="5" s="1"/>
  <c r="W18" i="5" s="1"/>
  <c r="U17" i="5"/>
  <c r="T17" i="5"/>
  <c r="S17" i="5"/>
  <c r="R17" i="5"/>
  <c r="Q17" i="5"/>
  <c r="P17" i="5"/>
  <c r="O17" i="5"/>
  <c r="N17" i="5"/>
  <c r="L17" i="5"/>
  <c r="M17" i="5" s="1"/>
  <c r="I17" i="5"/>
  <c r="J17" i="5" s="1"/>
  <c r="V17" i="5" s="1"/>
  <c r="W17" i="5" s="1"/>
  <c r="U16" i="5"/>
  <c r="T16" i="5"/>
  <c r="S16" i="5"/>
  <c r="R16" i="5"/>
  <c r="Q16" i="5"/>
  <c r="P16" i="5"/>
  <c r="O16" i="5"/>
  <c r="N16" i="5"/>
  <c r="L16" i="5"/>
  <c r="M16" i="5" s="1"/>
  <c r="I16" i="5"/>
  <c r="J16" i="5" s="1"/>
  <c r="V16" i="5" s="1"/>
  <c r="W16" i="5" s="1"/>
  <c r="U15" i="5"/>
  <c r="T15" i="5"/>
  <c r="S15" i="5"/>
  <c r="R15" i="5"/>
  <c r="Q15" i="5"/>
  <c r="P15" i="5"/>
  <c r="O15" i="5"/>
  <c r="N15" i="5"/>
  <c r="L15" i="5"/>
  <c r="M15" i="5" s="1"/>
  <c r="X15" i="5" s="1"/>
  <c r="Y15" i="5" s="1"/>
  <c r="I15" i="5"/>
  <c r="J15" i="5" s="1"/>
  <c r="V15" i="5" s="1"/>
  <c r="W15" i="5" s="1"/>
  <c r="U14" i="5"/>
  <c r="T14" i="5"/>
  <c r="S14" i="5"/>
  <c r="R14" i="5"/>
  <c r="Q14" i="5"/>
  <c r="P14" i="5"/>
  <c r="O14" i="5"/>
  <c r="N14" i="5"/>
  <c r="L14" i="5"/>
  <c r="M14" i="5" s="1"/>
  <c r="I14" i="5"/>
  <c r="J14" i="5" s="1"/>
  <c r="V14" i="5" s="1"/>
  <c r="W14" i="5" s="1"/>
  <c r="U13" i="5"/>
  <c r="T13" i="5"/>
  <c r="S13" i="5"/>
  <c r="R13" i="5"/>
  <c r="Q13" i="5"/>
  <c r="P13" i="5"/>
  <c r="O13" i="5"/>
  <c r="N13" i="5"/>
  <c r="L13" i="5"/>
  <c r="M13" i="5" s="1"/>
  <c r="I13" i="5"/>
  <c r="J13" i="5" s="1"/>
  <c r="V13" i="5" s="1"/>
  <c r="W13" i="5" s="1"/>
  <c r="U12" i="5"/>
  <c r="T12" i="5"/>
  <c r="S12" i="5"/>
  <c r="R12" i="5"/>
  <c r="Q12" i="5"/>
  <c r="P12" i="5"/>
  <c r="O12" i="5"/>
  <c r="N12" i="5"/>
  <c r="L12" i="5"/>
  <c r="M12" i="5" s="1"/>
  <c r="X12" i="5" s="1"/>
  <c r="Y12" i="5" s="1"/>
  <c r="I12" i="5"/>
  <c r="J12" i="5" s="1"/>
  <c r="V12" i="5" s="1"/>
  <c r="W12" i="5" s="1"/>
  <c r="U11" i="5"/>
  <c r="T11" i="5"/>
  <c r="S11" i="5"/>
  <c r="R11" i="5"/>
  <c r="Q11" i="5"/>
  <c r="P11" i="5"/>
  <c r="O11" i="5"/>
  <c r="N11" i="5"/>
  <c r="L11" i="5"/>
  <c r="M11" i="5" s="1"/>
  <c r="I11" i="5"/>
  <c r="J11" i="5" s="1"/>
  <c r="V11" i="5" s="1"/>
  <c r="W11" i="5" s="1"/>
  <c r="U10" i="5"/>
  <c r="T10" i="5"/>
  <c r="S10" i="5"/>
  <c r="R10" i="5"/>
  <c r="Q10" i="5"/>
  <c r="P10" i="5"/>
  <c r="O10" i="5"/>
  <c r="N10" i="5"/>
  <c r="L10" i="5"/>
  <c r="M10" i="5" s="1"/>
  <c r="I10" i="5"/>
  <c r="J10" i="5" s="1"/>
  <c r="V10" i="5" s="1"/>
  <c r="W10" i="5" s="1"/>
  <c r="U9" i="5"/>
  <c r="T9" i="5"/>
  <c r="S9" i="5"/>
  <c r="R9" i="5"/>
  <c r="Q9" i="5"/>
  <c r="P9" i="5"/>
  <c r="O9" i="5"/>
  <c r="N9" i="5"/>
  <c r="L9" i="5"/>
  <c r="M9" i="5" s="1"/>
  <c r="X9" i="5" s="1"/>
  <c r="Y9" i="5" s="1"/>
  <c r="I9" i="5"/>
  <c r="J9" i="5" s="1"/>
  <c r="V9" i="5" s="1"/>
  <c r="W9" i="5" s="1"/>
  <c r="U8" i="5"/>
  <c r="T8" i="5"/>
  <c r="S8" i="5"/>
  <c r="R8" i="5"/>
  <c r="Q8" i="5"/>
  <c r="P8" i="5"/>
  <c r="O8" i="5"/>
  <c r="N8" i="5"/>
  <c r="L8" i="5"/>
  <c r="M8" i="5" s="1"/>
  <c r="I8" i="5"/>
  <c r="J8" i="5" s="1"/>
  <c r="V8" i="5" s="1"/>
  <c r="W8" i="5" s="1"/>
  <c r="U7" i="5"/>
  <c r="T7" i="5"/>
  <c r="S7" i="5"/>
  <c r="R7" i="5"/>
  <c r="Q7" i="5"/>
  <c r="P7" i="5"/>
  <c r="O7" i="5"/>
  <c r="N7" i="5"/>
  <c r="L7" i="5"/>
  <c r="M7" i="5" s="1"/>
  <c r="I7" i="5"/>
  <c r="J7" i="5" s="1"/>
  <c r="V7" i="5" s="1"/>
  <c r="W7" i="5" s="1"/>
  <c r="U6" i="5"/>
  <c r="T6" i="5"/>
  <c r="S6" i="5"/>
  <c r="R6" i="5"/>
  <c r="Q6" i="5"/>
  <c r="P6" i="5"/>
  <c r="O6" i="5"/>
  <c r="N6" i="5"/>
  <c r="L6" i="5"/>
  <c r="M6" i="5" s="1"/>
  <c r="X6" i="5" s="1"/>
  <c r="Y6" i="5" s="1"/>
  <c r="I6" i="5"/>
  <c r="J6" i="5" s="1"/>
  <c r="V6" i="5" s="1"/>
  <c r="W6" i="5" s="1"/>
  <c r="U5" i="5"/>
  <c r="T5" i="5"/>
  <c r="S5" i="5"/>
  <c r="R5" i="5"/>
  <c r="Q5" i="5"/>
  <c r="P5" i="5"/>
  <c r="O5" i="5"/>
  <c r="N5" i="5"/>
  <c r="L5" i="5"/>
  <c r="M5" i="5" s="1"/>
  <c r="I5" i="5"/>
  <c r="J5" i="5" s="1"/>
  <c r="V5" i="5" s="1"/>
  <c r="W5" i="5" s="1"/>
  <c r="U4" i="5"/>
  <c r="T4" i="5"/>
  <c r="S4" i="5"/>
  <c r="R4" i="5"/>
  <c r="Q4" i="5"/>
  <c r="P4" i="5"/>
  <c r="O4" i="5"/>
  <c r="N4" i="5"/>
  <c r="L4" i="5"/>
  <c r="M4" i="5" s="1"/>
  <c r="I4" i="5"/>
  <c r="J4" i="5" s="1"/>
  <c r="V4" i="5" s="1"/>
  <c r="W4" i="5" s="1"/>
  <c r="U3" i="5"/>
  <c r="T3" i="5"/>
  <c r="S3" i="5"/>
  <c r="R3" i="5"/>
  <c r="Q3" i="5"/>
  <c r="P3" i="5"/>
  <c r="O3" i="5"/>
  <c r="N3" i="5"/>
  <c r="L3" i="5"/>
  <c r="M3" i="5" s="1"/>
  <c r="X3" i="5" s="1"/>
  <c r="Y3" i="5" s="1"/>
  <c r="I3" i="5"/>
  <c r="J3" i="5" s="1"/>
  <c r="V3" i="5" s="1"/>
  <c r="W3" i="5" s="1"/>
  <c r="U2" i="5"/>
  <c r="T2" i="5"/>
  <c r="S2" i="5"/>
  <c r="R2" i="5"/>
  <c r="Q2" i="5"/>
  <c r="P2" i="5"/>
  <c r="O2" i="5"/>
  <c r="N2" i="5"/>
  <c r="L2" i="5"/>
  <c r="M2" i="5" s="1"/>
  <c r="I2" i="5"/>
  <c r="J2" i="5" s="1"/>
  <c r="X31" i="5" l="1"/>
  <c r="Y31" i="5" s="1"/>
  <c r="X4" i="5"/>
  <c r="Y4" i="5" s="1"/>
  <c r="X7" i="5"/>
  <c r="Y7" i="5" s="1"/>
  <c r="X10" i="5"/>
  <c r="Y10" i="5" s="1"/>
  <c r="X13" i="5"/>
  <c r="Y13" i="5" s="1"/>
  <c r="X16" i="5"/>
  <c r="Y16" i="5" s="1"/>
  <c r="X19" i="5"/>
  <c r="Y19" i="5" s="1"/>
  <c r="X22" i="5"/>
  <c r="Y22" i="5" s="1"/>
  <c r="X25" i="5"/>
  <c r="Y25" i="5" s="1"/>
  <c r="X28" i="5"/>
  <c r="Y28" i="5" s="1"/>
  <c r="X53" i="5"/>
  <c r="Y53" i="5" s="1"/>
  <c r="X50" i="5"/>
  <c r="Y50" i="5" s="1"/>
  <c r="X30" i="5"/>
  <c r="Y30" i="5" s="1"/>
  <c r="X37" i="5"/>
  <c r="Y37" i="5" s="1"/>
  <c r="X54" i="5"/>
  <c r="Y54" i="5" s="1"/>
  <c r="X41" i="5"/>
  <c r="Y41" i="5" s="1"/>
  <c r="X33" i="5"/>
  <c r="Y33" i="5" s="1"/>
  <c r="X44" i="5"/>
  <c r="Y44" i="5" s="1"/>
  <c r="X63" i="5"/>
  <c r="Y63" i="5" s="1"/>
  <c r="X32" i="5"/>
  <c r="Y32" i="5" s="1"/>
  <c r="X40" i="5"/>
  <c r="Y40" i="5" s="1"/>
  <c r="V40" i="5"/>
  <c r="W40" i="5" s="1"/>
  <c r="V43" i="5"/>
  <c r="W43" i="5" s="1"/>
  <c r="X43" i="5"/>
  <c r="Y43" i="5" s="1"/>
  <c r="X49" i="5"/>
  <c r="Y49" i="5" s="1"/>
  <c r="V49" i="5"/>
  <c r="W49" i="5" s="1"/>
  <c r="V52" i="5"/>
  <c r="W52" i="5" s="1"/>
  <c r="X52" i="5"/>
  <c r="Y52" i="5" s="1"/>
  <c r="M69" i="5"/>
  <c r="M70" i="5" s="1"/>
  <c r="X2" i="5"/>
  <c r="Y2" i="5" s="1"/>
  <c r="X5" i="5"/>
  <c r="Y5" i="5" s="1"/>
  <c r="X8" i="5"/>
  <c r="Y8" i="5" s="1"/>
  <c r="X11" i="5"/>
  <c r="Y11" i="5" s="1"/>
  <c r="X14" i="5"/>
  <c r="Y14" i="5" s="1"/>
  <c r="X17" i="5"/>
  <c r="Y17" i="5" s="1"/>
  <c r="X20" i="5"/>
  <c r="Y20" i="5" s="1"/>
  <c r="X23" i="5"/>
  <c r="Y23" i="5" s="1"/>
  <c r="X26" i="5"/>
  <c r="Y26" i="5" s="1"/>
  <c r="X29" i="5"/>
  <c r="Y29" i="5" s="1"/>
  <c r="X59" i="5"/>
  <c r="Y59" i="5" s="1"/>
  <c r="X60" i="5"/>
  <c r="Y60" i="5" s="1"/>
  <c r="X35" i="5"/>
  <c r="Y35" i="5" s="1"/>
  <c r="X46" i="5"/>
  <c r="Y46" i="5" s="1"/>
  <c r="X55" i="5"/>
  <c r="Y55" i="5" s="1"/>
  <c r="X65" i="5"/>
  <c r="Y65" i="5" s="1"/>
  <c r="J69" i="5"/>
  <c r="J70" i="5" s="1"/>
  <c r="V2" i="5"/>
  <c r="W2" i="5" s="1"/>
  <c r="X66" i="5"/>
  <c r="Y66" i="5" s="1"/>
  <c r="X58" i="5"/>
  <c r="Y58" i="5" s="1"/>
  <c r="X64" i="5"/>
  <c r="Y64" i="5" s="1"/>
  <c r="X56" i="5"/>
  <c r="Y56" i="5" s="1"/>
  <c r="X62" i="5"/>
  <c r="Y62" i="5" s="1"/>
</calcChain>
</file>

<file path=xl/sharedStrings.xml><?xml version="1.0" encoding="utf-8"?>
<sst xmlns="http://schemas.openxmlformats.org/spreadsheetml/2006/main" count="291" uniqueCount="290">
  <si>
    <t>14D777</t>
  </si>
  <si>
    <t>ZP Bewegingsapparaat Klinisch multidisciplinair behandelen klasse 7</t>
  </si>
  <si>
    <t>14D778</t>
  </si>
  <si>
    <t>ZP Bewegingsapparaat Klinisch multidisciplinair behandelen klasse 6</t>
  </si>
  <si>
    <t>14D779</t>
  </si>
  <si>
    <t>ZP Bewegingsapparaat Klinisch multidisciplinair behandelen klasse 5</t>
  </si>
  <si>
    <t>14D780</t>
  </si>
  <si>
    <t>ZP Bewegingsapparaat Klinisch multidisciplinair behandelen klasse 4</t>
  </si>
  <si>
    <t>14D781</t>
  </si>
  <si>
    <t>ZP Bewegingsapparaat Klinisch multidisciplinair behandelen klasse 3</t>
  </si>
  <si>
    <t>14D783</t>
  </si>
  <si>
    <t>ZP Bewegingsapparaat ambulant multidisciplinair behandelen klasse 5</t>
  </si>
  <si>
    <t>14D784</t>
  </si>
  <si>
    <t>ZP Bewegingsapparaat ambulant multidisciplinair behandelen klasse 4</t>
  </si>
  <si>
    <t>14D785</t>
  </si>
  <si>
    <t>ZP Bewegingsapparaat ambulant multidisciplinair behandelen klasse 3</t>
  </si>
  <si>
    <t>14D786</t>
  </si>
  <si>
    <t>ZP Amputaties Klinisch multidisciplinair behandelen klasse 7</t>
  </si>
  <si>
    <t>14D787</t>
  </si>
  <si>
    <t>ZP Amputaties Klinisch multidisciplinair behandelen klasse 6</t>
  </si>
  <si>
    <t>14D788</t>
  </si>
  <si>
    <t>ZP Amputaties Klinisch multidisciplinair behandelen klasse 5</t>
  </si>
  <si>
    <t>14D789</t>
  </si>
  <si>
    <t>ZP Amputaties Klinisch multidisciplinair behandelen klasse 4</t>
  </si>
  <si>
    <t>14D790</t>
  </si>
  <si>
    <t>ZP Amputaties Klinisch multidisciplinair behandelen klasse 3</t>
  </si>
  <si>
    <t>14D792</t>
  </si>
  <si>
    <t>ZP Amputaties ambulant multidisciplinair behandelen klasse 5</t>
  </si>
  <si>
    <t>14D793</t>
  </si>
  <si>
    <t>ZP Amputaties ambulant multidisciplinair behandelen klasse 4</t>
  </si>
  <si>
    <t>14D794</t>
  </si>
  <si>
    <t>ZP Amputaties ambulant multidisciplinair behandelen klasse 3</t>
  </si>
  <si>
    <t>14D795</t>
  </si>
  <si>
    <t>ZP Hersenen Klinisch multidisciplinair behandelen klasse 7</t>
  </si>
  <si>
    <t>14D796</t>
  </si>
  <si>
    <t>ZP Hersenen Klinisch multidisciplinair behandelen klasse 6</t>
  </si>
  <si>
    <t>14D797</t>
  </si>
  <si>
    <t>ZP Hersenen Klinisch multidisciplinair behandelen klasse 5</t>
  </si>
  <si>
    <t>14D798</t>
  </si>
  <si>
    <t>ZP Hersenen Klinisch multidisciplinair behandelen klasse 4</t>
  </si>
  <si>
    <t>14D799</t>
  </si>
  <si>
    <t>ZP Hersenen Klinisch multidisciplinair behandelen klasse 3</t>
  </si>
  <si>
    <t>14D800</t>
  </si>
  <si>
    <t>ZP Hersenen ambulant multidisciplinair behandelen klasse 6</t>
  </si>
  <si>
    <t>14D801</t>
  </si>
  <si>
    <t>ZP Hersenen ambulant multidisciplinair behandelen klasse 5</t>
  </si>
  <si>
    <t>14D802</t>
  </si>
  <si>
    <t>ZP Hersenen ambulant multidisciplinair behandelen klasse 4</t>
  </si>
  <si>
    <t>14D803</t>
  </si>
  <si>
    <t>ZP Hersenen ambulant multidisciplinair behandelen klasse 3</t>
  </si>
  <si>
    <t>14D804</t>
  </si>
  <si>
    <t>ZP Neurologie Klinisch multidisciplinair behandelen klasse 7</t>
  </si>
  <si>
    <t>14D805</t>
  </si>
  <si>
    <t>ZP Neurologie Klinisch multidisciplinair behandelen klasse 6</t>
  </si>
  <si>
    <t>14D806</t>
  </si>
  <si>
    <t>ZP Neurologie Klinisch multidisciplinair behandelen klasse 5</t>
  </si>
  <si>
    <t>14D807</t>
  </si>
  <si>
    <t>ZP Neurologie Klinisch multidisciplinair behandelen klasse 4</t>
  </si>
  <si>
    <t>14D808</t>
  </si>
  <si>
    <t>ZP Neurologie Klinisch multidisciplinair behandelen klasse 3</t>
  </si>
  <si>
    <t>14D809</t>
  </si>
  <si>
    <t>ZP Neurologie ambulant multidisciplinair behandelen klasse 5</t>
  </si>
  <si>
    <t>14D810</t>
  </si>
  <si>
    <t>ZP Neurologie ambulant multidisciplinair behandelen klasse 4</t>
  </si>
  <si>
    <t>14D811</t>
  </si>
  <si>
    <t>ZP Neurologie ambulant multidisciplinair behandelen klasse 3</t>
  </si>
  <si>
    <t>14E691</t>
  </si>
  <si>
    <t>ZP Hoge dwarslaesie AIS A t/m C  Klininisch multidisciplinair behandelen klasse 7</t>
  </si>
  <si>
    <t>14E692</t>
  </si>
  <si>
    <t>ZP Dwarslaesie Klinisch multidisciplinair behandelen klasse 7</t>
  </si>
  <si>
    <t>14E693</t>
  </si>
  <si>
    <t>ZP Hoge dwarslaesie AIS A t/m C  Klininisch multidisciplinair behandelen klasse 6</t>
  </si>
  <si>
    <t>14E694</t>
  </si>
  <si>
    <t>ZP Dwarslaesie Klinisch multidisciplinair behandelen klasse 6</t>
  </si>
  <si>
    <t>14E695</t>
  </si>
  <si>
    <t>ZP Hoge dwarslaesie AIS A t/m C  Klininisch multidisciplinair behandelen klasse 5</t>
  </si>
  <si>
    <t>14E696</t>
  </si>
  <si>
    <t>ZP Dwarslaesie Klinisch multidisciplinair behandelen klasse 5</t>
  </si>
  <si>
    <t>14E697</t>
  </si>
  <si>
    <t>ZP Hoge dwarslaesie AIS A t/m C  Klininisch multidisciplinair behandelen klasse 4</t>
  </si>
  <si>
    <t>14E698</t>
  </si>
  <si>
    <t>ZP Dwarslaesie Klinisch multidisciplinair behandelen klasse 4</t>
  </si>
  <si>
    <t>14E699</t>
  </si>
  <si>
    <t>ZP Hoge dwarslaesie AIS A t/m C  Klininisch multidisciplinair behandelen klasse 3</t>
  </si>
  <si>
    <t>14E700</t>
  </si>
  <si>
    <t>ZP Dwarslaesie Klinisch multidisciplinair behandelen klasse 3</t>
  </si>
  <si>
    <t>14D818</t>
  </si>
  <si>
    <t>14D819</t>
  </si>
  <si>
    <t>14D820</t>
  </si>
  <si>
    <t>14D821</t>
  </si>
  <si>
    <t>14D822</t>
  </si>
  <si>
    <t>14D823</t>
  </si>
  <si>
    <t>14D824</t>
  </si>
  <si>
    <t>14D825</t>
  </si>
  <si>
    <t>14D827</t>
  </si>
  <si>
    <t>14D828</t>
  </si>
  <si>
    <t>14D829</t>
  </si>
  <si>
    <t>ZP Organen ambulant multidisciplinair behandelen klasse 3</t>
  </si>
  <si>
    <t>14D830</t>
  </si>
  <si>
    <t>ZP Pijn Klinisch multidisciplinair behandelen klasse 7</t>
  </si>
  <si>
    <t>14D831</t>
  </si>
  <si>
    <t>ZP Pijn Klinisch multidisciplinair behandelen klasse 6</t>
  </si>
  <si>
    <t>14D832</t>
  </si>
  <si>
    <t>ZP Pijn Klinisch multidisciplinair behandelen klasse 5</t>
  </si>
  <si>
    <t>14D833</t>
  </si>
  <si>
    <t>ZP Pijn Klinisch multidisciplinair behandelen klasse 4</t>
  </si>
  <si>
    <t>14D834</t>
  </si>
  <si>
    <t>ZP Pijn Klinisch multidisciplinair behandelen klasse 3</t>
  </si>
  <si>
    <t>14D836</t>
  </si>
  <si>
    <t>ZP Pijn ambulant multidisciplinair behandelen klasse 5</t>
  </si>
  <si>
    <t>14D837</t>
  </si>
  <si>
    <t>ZP Pijn ambulant multidisciplinair behandelen klasse 4</t>
  </si>
  <si>
    <t>14D838</t>
  </si>
  <si>
    <t>ZP Pijn ambulant multidisciplinair behandelen klasse 3</t>
  </si>
  <si>
    <t>14E489</t>
  </si>
  <si>
    <t>ZP Consultair - 4 uur (klasse 1)</t>
  </si>
  <si>
    <t>14E490</t>
  </si>
  <si>
    <t>ZP Beperkt behandelen 4-9 uur (klasse 2)</t>
  </si>
  <si>
    <t>14D774</t>
  </si>
  <si>
    <t>ZP Inter Collegiaal Consult</t>
  </si>
  <si>
    <t>DBC-zorgproductcode of overig zorgproductcode</t>
  </si>
  <si>
    <t>DBC-zorgproduct consumentenomschrijving</t>
  </si>
  <si>
    <t>Productomschrijving</t>
  </si>
  <si>
    <t>990027131</t>
  </si>
  <si>
    <t>Tijdens een ziekenhuisopname een bezoek van een ander specialisme: de revalidatiearts</t>
  </si>
  <si>
    <t>990027134</t>
  </si>
  <si>
    <t>Behandeling met een of meerdere zorgverleners met meer dan 296 behandeluren met meer dan 14 verpleegdagen bij een aandoening van het bewegingsapparaat</t>
  </si>
  <si>
    <t>990027135</t>
  </si>
  <si>
    <t>Behandeling met een of meerdere zorgverleners met meer dan 150 tot maximaal 296 behandeluren met meer dan 14 verpleegdagen bij een aandoening van het bewegingsapparaat</t>
  </si>
  <si>
    <t>990027136</t>
  </si>
  <si>
    <t>Behandeling met een of meerdere zorgverleners met meer dan 83 tot maximaal 150 behandeluren met meer dan 14 verpleegdagen bij een aandoening van het bewegingsapparaat</t>
  </si>
  <si>
    <t>990027137</t>
  </si>
  <si>
    <t>Behandeling met een of meerdere zorgverleners met meer dan 35 tot maximaal 83 behandeluren met meer dan 14 verpleegdagen bij een aandoening van het bewegingsapparaat</t>
  </si>
  <si>
    <t>990027138</t>
  </si>
  <si>
    <t>Behandeling met een of meerdere zorgverleners met maximaal 35 behandeluren met meer dan 14 verpleegdagen bij een aandoening van het bewegingsapparaat</t>
  </si>
  <si>
    <t>990027140</t>
  </si>
  <si>
    <t>990027141</t>
  </si>
  <si>
    <t>990027142</t>
  </si>
  <si>
    <t>990027143</t>
  </si>
  <si>
    <t>Behandeling met een of meerdere zorgverleners met meer dan 485 behandeluren met meer dan 14 verpleegdagen bij een amputatie</t>
  </si>
  <si>
    <t>990027144</t>
  </si>
  <si>
    <t>Behandeling met een of meerdere zorgverleners met meer dan 270 tot maximaal 485 behandeluren met meer dan 14 verpleegdagen bij een amputatie</t>
  </si>
  <si>
    <t>990027145</t>
  </si>
  <si>
    <t>Behandeling met een of meerdere zorgverleners met meer dan 140 tot maximaal 270 behandeluren met meer dan 14 verpleegdagen bij een amputatie</t>
  </si>
  <si>
    <t>990027146</t>
  </si>
  <si>
    <t>Behandeling met een of meerdere zorgverleners met meer dan 51 tot maximaal 140 behandeluren met meer dan 14 verpleegdagen bij een amputatie</t>
  </si>
  <si>
    <t>990027147</t>
  </si>
  <si>
    <t>Behandeling met een of meerdere zorgverleners met tot maximaal 51 behandeluren met meer dan 14 verpleegdagen bij een amputatie</t>
  </si>
  <si>
    <t>990027149</t>
  </si>
  <si>
    <t>990027150</t>
  </si>
  <si>
    <t>990027151</t>
  </si>
  <si>
    <t>990027152</t>
  </si>
  <si>
    <t>Behandeling met een of meerdere zorgverleners met meer dan 381 behandeluren met meer dan 14 verpleegdagen bij een aandoening van de hersenen</t>
  </si>
  <si>
    <t>990027153</t>
  </si>
  <si>
    <t>Behandeling met een of meerdere zorgverleners met meer dan 201 tot maximaal 381 behandeluren met meer dan 14 verpleegdagen bij een aandoening van de hersenen</t>
  </si>
  <si>
    <t>990027154</t>
  </si>
  <si>
    <t>Behandeling met een of meerdere zorgverleners met meer dan 97 tot maximaal 201 behandeluren met meer dan 14 verpleegdagen bij een aandoening van de hersenen</t>
  </si>
  <si>
    <t>990027155</t>
  </si>
  <si>
    <t>Behandeling met een of meerdere zorgverleners met meer dan 34 tot maximaal 97 behandeluren met meer dan 14 verpleegdagen bij een aandoening van de hersenen</t>
  </si>
  <si>
    <t>990027156</t>
  </si>
  <si>
    <t>Behandeling met een of meerdere zorgverleners met tot maximaal 34 behandeluren met meer dan 14 verpleegdagen bij een aandoening van de hersenen</t>
  </si>
  <si>
    <t>990027157</t>
  </si>
  <si>
    <t>990027158</t>
  </si>
  <si>
    <t>990027159</t>
  </si>
  <si>
    <t>990027160</t>
  </si>
  <si>
    <t>990027161</t>
  </si>
  <si>
    <t>Behandeling met een of meerdere zorgverleners met meer dan 381 behandeluren met meer dan 14 verpleegdagen bij een aandoening van het zenuwstelsel</t>
  </si>
  <si>
    <t>990027162</t>
  </si>
  <si>
    <t>Behandeling met een of meerdere zorgverleners met meer dan 214 tot maximaal 381 behandeluren met meer dan 14 verpleegdagen bij een aandoening van het zenuwstelsel</t>
  </si>
  <si>
    <t>990027163</t>
  </si>
  <si>
    <t>Behandeling met een of meerdere zorgverleners met meer dan 123 tot maximaal 214 behandeluren met meer dan 14 verpleegdagen bij een aandoening van het zenuwstelsel</t>
  </si>
  <si>
    <t>990027164</t>
  </si>
  <si>
    <t>Behandeling met een of meerdere zorgverleners met meer dan 39 tot maximaal 123 behandeluren met meer dan 14 verpleegdagen bij een aandoening van het zenuwstelsel</t>
  </si>
  <si>
    <t>990027165</t>
  </si>
  <si>
    <t>Behandeling met een of meerdere zorgverleners met tot maximaal 39 behandeluren met meer dan 14 verpleegdagen bij een aandoening van het zenuwstelsel</t>
  </si>
  <si>
    <t>990027166</t>
  </si>
  <si>
    <t>990027167</t>
  </si>
  <si>
    <t>990027168</t>
  </si>
  <si>
    <t>990027175</t>
  </si>
  <si>
    <t>990027176</t>
  </si>
  <si>
    <t>990027177</t>
  </si>
  <si>
    <t>990027178</t>
  </si>
  <si>
    <t>Behandeling met een of meerdere zorgverleners met meer dan 490 behandeluren met meer dan 14 verpleegdagen bij een aandoening van de organen</t>
  </si>
  <si>
    <t>990027179</t>
  </si>
  <si>
    <t>Behandeling met een of meerdere zorgverleners met meer dan 276 tot maximaal 490 behandeluren met meer dan 14 verpleegdagen bij een aandoening van de organen</t>
  </si>
  <si>
    <t>990027180</t>
  </si>
  <si>
    <t>Behandeling met een of meerdere zorgverleners met meer dan 140 tot maximaal 276 behandeluren met meer dan 14 verpleegdagen bij een aandoening van de organen</t>
  </si>
  <si>
    <t>990027181</t>
  </si>
  <si>
    <t>Behandeling met een of meerdere zorgverleners met meer dan 50 tot maximaal 140 behandeluren met meer dan 14 verpleegdagen bij een aandoening van de organen</t>
  </si>
  <si>
    <t>990027182</t>
  </si>
  <si>
    <t>Behandeling met een of meerdere zorgverleners met tot maximaal 50 behandeluren met meer dan 14 verpleegdagen bij een aandoening van de organen</t>
  </si>
  <si>
    <t>990027184</t>
  </si>
  <si>
    <t>990027185</t>
  </si>
  <si>
    <t>990027186</t>
  </si>
  <si>
    <t>990027187</t>
  </si>
  <si>
    <t>Behandeling met een of meerdere zorgverleners met meer dan 296 behandeluren met meer dan 14 verpleegdagen bij chronische pijn of een psychische stoornis</t>
  </si>
  <si>
    <t>990027188</t>
  </si>
  <si>
    <t>Behandeling met een of meerdere zorgverleners met meer dan 173 tot maximaal 296 behandeluren met meer dan 14 verpleegdagen bij chronische pijn of een psychische stoornis</t>
  </si>
  <si>
    <t>990027189</t>
  </si>
  <si>
    <t>Behandeling met een of meerdere zorgverleners met meer dan 89 tot maximaal 173 behandeluren met meer dan 14 verpleegdagen bij chronische pijn of een psychische stoornis</t>
  </si>
  <si>
    <t>990027190</t>
  </si>
  <si>
    <t>Behandeling met een of meerdere zorgverleners met meer dan 41 tot maximaal 89 behandeluren met meer dan 14 verpleegdagen bij chronische pijn of een psychische stoornis</t>
  </si>
  <si>
    <t>990027191</t>
  </si>
  <si>
    <t>Behandeling met een of meerdere zorgverleners met tot maximaal 41 behandeluren met meer dan 14 verpleegdagen bij chronische pijn of een psychische stoornis</t>
  </si>
  <si>
    <t>990027193</t>
  </si>
  <si>
    <t>990027194</t>
  </si>
  <si>
    <t>990027195</t>
  </si>
  <si>
    <t>990027198</t>
  </si>
  <si>
    <t>Consult(en) en/of behandeling door revalidatiearts en/of een of meerdere zorgverleners tot maximaal 4 behandeluren bij revalidatiebehandeling</t>
  </si>
  <si>
    <t>990027199</t>
  </si>
  <si>
    <t>Behandeling door revalidatiearts en/of een of meerdere zorgverleners met meer dan 4 tot maximaal 9 behandeluren bij revalidatiebehandeling</t>
  </si>
  <si>
    <t>990027200</t>
  </si>
  <si>
    <t>Behandeling met een of meerdere zorgverleners met meer dan 429 behandeluren met meer dan 14 verpleegdagen bij een hoge dwarslaesie</t>
  </si>
  <si>
    <t>990027201</t>
  </si>
  <si>
    <t>Behandeling met een of meerdere zorgverleners met meer dan 429 behandeluren met meer dan 14 verpleegdagen bij een dwarslaesie</t>
  </si>
  <si>
    <t>990027202</t>
  </si>
  <si>
    <t>Behandeling met een of meerdere zorgverleners met meer dan 223 tot maximaal 429 behandeluren met meer dan 14 verpleegdagen bij een hoge dwarslaesie</t>
  </si>
  <si>
    <t>990027203</t>
  </si>
  <si>
    <t>Behandeling met een of meerdere zorgverleners met meer dan 223 tot maximaal 429 behandeluren met meer dan 14 verpleegdagen bij een dwarslaesie</t>
  </si>
  <si>
    <t>990027204</t>
  </si>
  <si>
    <t>Behandeling met een of meerdere zorgverleners met meer dan 99 tot maximaal 223 behandeluren met meer dan 14 verpleegdagen bij een hoge dwarslaesie</t>
  </si>
  <si>
    <t>990027205</t>
  </si>
  <si>
    <t>Behandeling met een of meerdere zorgverleners met meer dan 99 tot maximaal 223 behandeluren met meer dan 14 verpleegdagen bij een dwarslaesie</t>
  </si>
  <si>
    <t>990027206</t>
  </si>
  <si>
    <t>Behandeling met een of meerdere zorgverleners met meer dan 26 tot maximaal 99 behandeluren met meer dan 14 verpleegdagen bij een hoge dwarslaesie</t>
  </si>
  <si>
    <t>990027207</t>
  </si>
  <si>
    <t>Behandeling met een of meerdere zorgverleners met meer dan 26 tot maximaal 99 behandeluren met meer dan 14 verpleegdagen bij een dwarslaesie</t>
  </si>
  <si>
    <t>990027208</t>
  </si>
  <si>
    <t>Behandeling met een of meerdere zorgverleners met tot maximaal 26 behandeluren met meer dan 14 verpleegdagen bij een hoge dwarslaesie</t>
  </si>
  <si>
    <t>990027209</t>
  </si>
  <si>
    <t>Behandeling met een of meerdere zorgverleners met tot maximaal 26 behandeluren met meer dan 14 verpleegdagen bij een dwarslaesie</t>
  </si>
  <si>
    <t>Toeslag in verband met chronische beademing - revalidatie.</t>
  </si>
  <si>
    <t>Tarief 2016</t>
  </si>
  <si>
    <t>Tarief 2017</t>
  </si>
  <si>
    <t>Tarief 2018</t>
  </si>
  <si>
    <t xml:space="preserve">Declaratie-code </t>
  </si>
  <si>
    <t>Verschil % 2017 &gt;&gt;2018</t>
  </si>
  <si>
    <t>Verschil abs. 2017 &gt;&gt; 2018</t>
  </si>
  <si>
    <t>Verschil abs. 2016 &gt;&gt; 2017</t>
  </si>
  <si>
    <t>Verschil % 2016 &gt;&gt;2017</t>
  </si>
  <si>
    <t>Behandeling met een of meerdere zorgverleners met meer dan 128 behandeluren bij een aandoening van het bewegingsapparaat</t>
  </si>
  <si>
    <t>Behandeling met een of meerdere zorgverleners met meer dan 58 tot maximaal 128 behandeluren bij een aandoening van het bewegingsapparaat</t>
  </si>
  <si>
    <t>Behandeling met een of meerdere zorgverleners tot maximaal 58 behandeluren bij een aandoening van het bewegingsapparaat</t>
  </si>
  <si>
    <t>Behandeling met een of meerdere zorgverleners met meer dan 269 behandeluren bij een amputatie</t>
  </si>
  <si>
    <t>Behandeling met een of meerdere zorgverleners met meer dan 70 tot maximaal 269 behandeluren bij een amputatie</t>
  </si>
  <si>
    <t>Behandeling met een of meerdere zorgverleners tot maximaal 70 behandeluren bij een amputatie</t>
  </si>
  <si>
    <t>Behandeling met een of meerdere zorgverleners met meer dan 397 behandeluren bij een aandoening van de hersenen</t>
  </si>
  <si>
    <t>Behandeling met een of meerdere zorgverleners met meer dan 161 tot maximaal 397 behandeluren bij een aandoening van de hersenen</t>
  </si>
  <si>
    <t>Behandeling met een of meerdere zorgverleners met meer dan 50 tot maximaal 161 behandeluren bij een aandoening van de hersenen</t>
  </si>
  <si>
    <t>Behandeling met een of meerdere zorgverleners tot maximaal 50 behandeluren bij een aandoening van de hersenen</t>
  </si>
  <si>
    <t>Behandeling met een of meerdere zorgverleners met meer dan 182 behandeluren bij een aandoening van het zenuwstelsel</t>
  </si>
  <si>
    <t>Behandeling met een of meerdere zorgverleners met meer dan 67 tot maximaal 182 behandeluren bij een aandoening van het zenuwstelsel</t>
  </si>
  <si>
    <t>Behandeling met een of meerdere zorgverleners tot maximaal 67 behandeluren bij een aandoening van het zenuwstelsel</t>
  </si>
  <si>
    <t>Behandeling met een of meerdere zorgverleners met meer dan 163 behandeluren bij een dwarslaesie</t>
  </si>
  <si>
    <t>Behandeling met een of meerdere zorgverleners met meer dan 74 tot maximaal 163 behandeluren bij een dwarslaesie</t>
  </si>
  <si>
    <t>Behandeling met een of meerdere zorgverleners tot maximaal 74 behandeluren bij een dwarslaesie</t>
  </si>
  <si>
    <t>Behandeling met een of meerdere zorgverleners met meer dan 232 behandeluren bij een aandoening van de organen</t>
  </si>
  <si>
    <t>Behandeling met een of meerdere zorgverleners met meer dan 72 tot maximaal 232 behandeluren bij een aandoening van de organen</t>
  </si>
  <si>
    <t>Behandeling met een of meerdere zorgverleners tot maximaal 72 behandeluren bij een aandoening van de organen</t>
  </si>
  <si>
    <t>Behandeling met een of meerdere zorgverleners met meer dan 130 behandeluren bij chronische pijn of een psychische stoornis</t>
  </si>
  <si>
    <t>Behandeling met een of meerdere zorgverleners met meer dan 48 tot maximaal 130 behandeluren bij chronische pijn of een psychische stoornis</t>
  </si>
  <si>
    <t>Behandeling met een of meerdere zorgverleners tot maximaal 48 behandeluren bij chronische pijn of een psychische stoornis</t>
  </si>
  <si>
    <t>OVPXXXXXX</t>
  </si>
  <si>
    <t xml:space="preserve"> </t>
  </si>
  <si>
    <t>ZP Dwarslaesie ambulant multidisciplinair behandelen klasse 5</t>
  </si>
  <si>
    <t>ZP Dwarslaesie ambulant multidisciplinair behandelen klasse 4</t>
  </si>
  <si>
    <t>ZP Dwarslaesie ambulant multidisciplinair behandelen klasse 3</t>
  </si>
  <si>
    <t>ZP Organen Klinisch multidisciplinair behandelen klasse 7</t>
  </si>
  <si>
    <t>ZP Organen Klinisch multidisciplinair behandelen klasse 6</t>
  </si>
  <si>
    <t>ZP Organen Klinisch multidisciplinair behandelen klasse 5</t>
  </si>
  <si>
    <t>ZP Organen Klinisch multidisciplinair behandelen klasse 4</t>
  </si>
  <si>
    <t>ZP Organen Klinisch multidisciplinair behandelen klasse 3</t>
  </si>
  <si>
    <t>ZP Organen ambulant multidisciplinair behandelen klasse 5</t>
  </si>
  <si>
    <t>ZP Organen ambulant multidisciplinair behandelen klasse 4</t>
  </si>
  <si>
    <t>OZP Toeslag in verband met chronische beademing - revalidatie.</t>
  </si>
  <si>
    <t>Tarief 2019</t>
  </si>
  <si>
    <t>Verschil abs. 2018 &gt;&gt; 2019</t>
  </si>
  <si>
    <t>Verschil % 2018 &gt;&gt;2019</t>
  </si>
  <si>
    <t>Tarief 2020</t>
  </si>
  <si>
    <t>Verschil abs. 2019 &gt;&gt; 2020</t>
  </si>
  <si>
    <t>Verschil % 2019 &gt;&gt;2020</t>
  </si>
  <si>
    <t>Tarief 2021</t>
  </si>
  <si>
    <t>Transformatieversnelling</t>
  </si>
  <si>
    <t>Tarief 2021 incl. TV</t>
  </si>
  <si>
    <t>Tarief 2022</t>
  </si>
  <si>
    <t>Verschil abs. 2020 &gt;&gt; 2021 (incl. TV)</t>
  </si>
  <si>
    <t>Verschil % 2020 &gt;&gt;2021 (incl. TV)</t>
  </si>
  <si>
    <t>Verschil abs. 2021 &gt;&gt; 2022 (incl. TV)</t>
  </si>
  <si>
    <t>Verschil % 2021 &gt;&gt;2022 (incl. TV)</t>
  </si>
  <si>
    <t>Passanten Tarief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</si>
</sst>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&quot;€&quot;\ #,##0.00"/>
    <numFmt numFmtId="165" formatCode="0.0%"/>
    <numFmt numFmtId="166" formatCode="00.00.00.000"/>
    <numFmt numFmtId="167" formatCode="0.000%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2">
    <xf numFmtId="0" fontId="0" fillId="0" borderId="0" xfId="0"/>
    <xf numFmtId="166" fontId="4" fillId="3" borderId="1" xfId="0" applyNumberFormat="1" applyFont="1" applyFill="1" applyBorder="1" applyAlignment="1">
      <alignment horizontal="center" vertical="top" wrapText="1"/>
    </xf>
    <xf numFmtId="166" fontId="4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5" fontId="0" fillId="5" borderId="1" xfId="2" applyNumberFormat="1" applyFont="1" applyFill="1" applyBorder="1"/>
    <xf numFmtId="4" fontId="0" fillId="5" borderId="1" xfId="2" applyNumberFormat="1" applyFont="1" applyFill="1" applyBorder="1"/>
    <xf numFmtId="0" fontId="2" fillId="6" borderId="1" xfId="0" applyFont="1" applyFill="1" applyBorder="1" applyAlignment="1">
      <alignment horizontal="center" vertical="center"/>
    </xf>
    <xf numFmtId="49" fontId="7" fillId="0" borderId="1" xfId="3" applyNumberFormat="1" applyFont="1" applyBorder="1" applyProtection="1">
      <protection locked="0"/>
    </xf>
    <xf numFmtId="164" fontId="7" fillId="6" borderId="1" xfId="3" applyNumberFormat="1" applyFont="1" applyFill="1" applyBorder="1" applyProtection="1">
      <protection locked="0"/>
    </xf>
    <xf numFmtId="164" fontId="7" fillId="2" borderId="1" xfId="3" applyNumberFormat="1" applyFont="1" applyFill="1" applyBorder="1" applyProtection="1">
      <protection locked="0"/>
    </xf>
    <xf numFmtId="164" fontId="5" fillId="4" borderId="1" xfId="1" applyNumberFormat="1" applyFont="1" applyFill="1" applyBorder="1"/>
    <xf numFmtId="10" fontId="0" fillId="5" borderId="2" xfId="2" applyNumberFormat="1" applyFont="1" applyFill="1" applyBorder="1"/>
    <xf numFmtId="0" fontId="0" fillId="0" borderId="1" xfId="0" applyBorder="1"/>
    <xf numFmtId="4" fontId="0" fillId="0" borderId="0" xfId="0" applyNumberFormat="1"/>
    <xf numFmtId="164" fontId="9" fillId="0" borderId="0" xfId="0" applyNumberFormat="1" applyFont="1"/>
    <xf numFmtId="4" fontId="0" fillId="0" borderId="0" xfId="2" applyNumberFormat="1" applyFont="1"/>
    <xf numFmtId="167" fontId="0" fillId="0" borderId="0" xfId="2" applyNumberFormat="1" applyFont="1" applyFill="1"/>
    <xf numFmtId="164" fontId="0" fillId="0" borderId="0" xfId="0" applyNumberFormat="1"/>
    <xf numFmtId="167" fontId="0" fillId="0" borderId="0" xfId="2" applyNumberFormat="1" applyFont="1"/>
    <xf numFmtId="164" fontId="0" fillId="5" borderId="2" xfId="2" applyNumberFormat="1" applyFont="1" applyFill="1" applyBorder="1"/>
    <xf numFmtId="10" fontId="9" fillId="0" borderId="0" xfId="2" applyNumberFormat="1" applyFont="1"/>
    <xf numFmtId="0" fontId="2" fillId="0" borderId="1" xfId="0" applyFont="1" applyBorder="1" applyAlignment="1">
      <alignment vertical="top"/>
    </xf>
    <xf numFmtId="0" fontId="2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44" fontId="0" fillId="5" borderId="1" xfId="0" applyNumberFormat="1" applyFill="1" applyBorder="1"/>
    <xf numFmtId="4" fontId="8" fillId="0" borderId="1" xfId="3" applyNumberFormat="1" applyFont="1" applyBorder="1" applyProtection="1">
      <protection hidden="1"/>
    </xf>
    <xf numFmtId="0" fontId="5" fillId="0" borderId="1" xfId="0" applyFont="1" applyBorder="1"/>
    <xf numFmtId="0" fontId="7" fillId="0" borderId="1" xfId="3" applyFont="1" applyBorder="1" applyAlignment="1" applyProtection="1">
      <alignment horizontal="left"/>
      <protection locked="0"/>
    </xf>
    <xf numFmtId="4" fontId="8" fillId="0" borderId="0" xfId="3" applyNumberFormat="1" applyFont="1" applyProtection="1">
      <protection hidden="1"/>
    </xf>
    <xf numFmtId="164" fontId="5" fillId="4" borderId="1" xfId="1" applyNumberFormat="1" applyFont="1" applyFill="1" applyBorder="1" applyAlignment="1">
      <alignment horizontal="center"/>
    </xf>
  </cellXfs>
  <cellStyles count="4">
    <cellStyle name="Normal" xfId="3" xr:uid="{00000000-0005-0000-0000-000000000000}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tabSelected="1" zoomScale="90" zoomScaleNormal="90" workbookViewId="0">
      <selection activeCell="B1" sqref="B1:M1048576"/>
    </sheetView>
  </sheetViews>
  <sheetFormatPr defaultColWidth="6.28515625" defaultRowHeight="12.75" x14ac:dyDescent="0.2"/>
  <cols>
    <col min="1" max="1" width="15.5703125" bestFit="1" customWidth="1"/>
    <col min="2" max="2" width="16" bestFit="1" customWidth="1"/>
    <col min="3" max="4" width="11.28515625" hidden="1" customWidth="1"/>
    <col min="5" max="5" width="12.5703125" hidden="1" customWidth="1"/>
    <col min="6" max="8" width="16" hidden="1" customWidth="1"/>
    <col min="9" max="9" width="13.42578125" hidden="1" customWidth="1"/>
    <col min="10" max="11" width="18.28515625" hidden="1" customWidth="1"/>
    <col min="12" max="12" width="13.7109375" hidden="1" customWidth="1"/>
    <col min="13" max="13" width="18.28515625" customWidth="1"/>
    <col min="14" max="20" width="13.5703125" hidden="1" customWidth="1"/>
    <col min="21" max="21" width="12.42578125" hidden="1" customWidth="1"/>
    <col min="22" max="22" width="13.5703125" hidden="1" customWidth="1"/>
    <col min="23" max="25" width="12.42578125" hidden="1" customWidth="1"/>
    <col min="26" max="26" width="162.5703125" bestFit="1" customWidth="1"/>
    <col min="27" max="27" width="74.85546875" bestFit="1" customWidth="1"/>
    <col min="29" max="29" width="13.28515625" bestFit="1" customWidth="1"/>
    <col min="30" max="30" width="10.28515625" bestFit="1" customWidth="1"/>
    <col min="31" max="31" width="11.42578125" customWidth="1"/>
  </cols>
  <sheetData>
    <row r="1" spans="1:31" ht="64.5" customHeight="1" x14ac:dyDescent="0.2">
      <c r="A1" s="23" t="s">
        <v>235</v>
      </c>
      <c r="B1" s="1" t="s">
        <v>120</v>
      </c>
      <c r="C1" s="8" t="s">
        <v>232</v>
      </c>
      <c r="D1" s="3" t="s">
        <v>233</v>
      </c>
      <c r="E1" s="4" t="s">
        <v>234</v>
      </c>
      <c r="F1" s="4" t="s">
        <v>275</v>
      </c>
      <c r="G1" s="4" t="s">
        <v>278</v>
      </c>
      <c r="H1" s="4" t="s">
        <v>281</v>
      </c>
      <c r="I1" s="24" t="s">
        <v>282</v>
      </c>
      <c r="J1" s="4" t="s">
        <v>283</v>
      </c>
      <c r="K1" s="4" t="s">
        <v>284</v>
      </c>
      <c r="L1" s="24" t="s">
        <v>282</v>
      </c>
      <c r="M1" s="24" t="s">
        <v>289</v>
      </c>
      <c r="N1" s="5" t="s">
        <v>238</v>
      </c>
      <c r="O1" s="5" t="s">
        <v>239</v>
      </c>
      <c r="P1" s="5" t="s">
        <v>237</v>
      </c>
      <c r="Q1" s="5" t="s">
        <v>236</v>
      </c>
      <c r="R1" s="5" t="s">
        <v>276</v>
      </c>
      <c r="S1" s="5" t="s">
        <v>277</v>
      </c>
      <c r="T1" s="5" t="s">
        <v>279</v>
      </c>
      <c r="U1" s="5" t="s">
        <v>280</v>
      </c>
      <c r="V1" s="5" t="s">
        <v>285</v>
      </c>
      <c r="W1" s="5" t="s">
        <v>286</v>
      </c>
      <c r="X1" s="25" t="s">
        <v>287</v>
      </c>
      <c r="Y1" s="25" t="s">
        <v>288</v>
      </c>
      <c r="Z1" s="2" t="s">
        <v>121</v>
      </c>
      <c r="AA1" s="2" t="s">
        <v>122</v>
      </c>
    </row>
    <row r="2" spans="1:31" x14ac:dyDescent="0.2">
      <c r="A2" s="9" t="s">
        <v>118</v>
      </c>
      <c r="B2" s="9" t="s">
        <v>123</v>
      </c>
      <c r="C2" s="10">
        <v>242.75</v>
      </c>
      <c r="D2" s="11">
        <v>161.31</v>
      </c>
      <c r="E2" s="12">
        <v>165.94</v>
      </c>
      <c r="F2" s="12">
        <v>172.15</v>
      </c>
      <c r="G2" s="12">
        <v>175.15</v>
      </c>
      <c r="H2" s="12">
        <v>208.01</v>
      </c>
      <c r="I2" s="12">
        <f>ROUND(H2*I$69,2)</f>
        <v>3.37</v>
      </c>
      <c r="J2" s="12">
        <f>H2+I2</f>
        <v>211.38</v>
      </c>
      <c r="K2" s="12">
        <v>212.96</v>
      </c>
      <c r="L2" s="12">
        <f>ROUND(K2*L$69,2)</f>
        <v>3.45</v>
      </c>
      <c r="M2" s="31">
        <f>K2+L2</f>
        <v>216.41</v>
      </c>
      <c r="N2" s="26">
        <f t="shared" ref="N2:N56" si="0">+D2-C2</f>
        <v>-81.44</v>
      </c>
      <c r="O2" s="6">
        <f t="shared" ref="O2:O56" si="1">+N2/C2</f>
        <v>-0.33548918640576725</v>
      </c>
      <c r="P2" s="7">
        <f t="shared" ref="P2:P65" si="2">E2-D2</f>
        <v>4.6299999999999955</v>
      </c>
      <c r="Q2" s="13">
        <f t="shared" ref="Q2:Q65" si="3">+P2/D2</f>
        <v>2.8702498295207955E-2</v>
      </c>
      <c r="R2" s="7">
        <f t="shared" ref="R2:R65" si="4">F2-E2</f>
        <v>6.210000000000008</v>
      </c>
      <c r="S2" s="13">
        <f t="shared" ref="S2:S65" si="5">+R2/F2</f>
        <v>3.607319198373516E-2</v>
      </c>
      <c r="T2" s="21">
        <f t="shared" ref="T2:T65" si="6">G2-F2</f>
        <v>3</v>
      </c>
      <c r="U2" s="13">
        <f t="shared" ref="U2:U65" si="7">T2/F2</f>
        <v>1.7426662794074933E-2</v>
      </c>
      <c r="V2" s="21">
        <f t="shared" ref="V2:V65" si="8">J2-G2</f>
        <v>36.22999999999999</v>
      </c>
      <c r="W2" s="13">
        <f t="shared" ref="W2:W65" si="9">V2/G2</f>
        <v>0.20685127033970876</v>
      </c>
      <c r="X2" s="21">
        <f>M2-J2</f>
        <v>5.0300000000000011</v>
      </c>
      <c r="Y2" s="13">
        <f>X2/J2</f>
        <v>2.3796007190841146E-2</v>
      </c>
      <c r="Z2" s="27" t="s">
        <v>124</v>
      </c>
      <c r="AA2" s="14" t="s">
        <v>119</v>
      </c>
      <c r="AC2" s="17"/>
      <c r="AD2" s="19"/>
      <c r="AE2" s="20"/>
    </row>
    <row r="3" spans="1:31" x14ac:dyDescent="0.2">
      <c r="A3" s="9" t="s">
        <v>0</v>
      </c>
      <c r="B3" s="9" t="s">
        <v>125</v>
      </c>
      <c r="C3" s="10">
        <v>72353.39</v>
      </c>
      <c r="D3" s="11">
        <v>78760.13</v>
      </c>
      <c r="E3" s="12">
        <v>81018.92</v>
      </c>
      <c r="F3" s="12">
        <v>84053.92</v>
      </c>
      <c r="G3" s="12">
        <v>85516.32</v>
      </c>
      <c r="H3" s="12">
        <v>74700.100000000006</v>
      </c>
      <c r="I3" s="12">
        <f t="shared" ref="I3:I66" si="10">ROUND(H3*I$69,2)</f>
        <v>1210.1400000000001</v>
      </c>
      <c r="J3" s="12">
        <f t="shared" ref="J3:J66" si="11">H3+I3</f>
        <v>75910.240000000005</v>
      </c>
      <c r="K3" s="12">
        <v>76476.73</v>
      </c>
      <c r="L3" s="12">
        <f t="shared" ref="L3:L66" si="12">ROUND(K3*L$69,2)</f>
        <v>1238.92</v>
      </c>
      <c r="M3" s="31">
        <f t="shared" ref="M3:M66" si="13">K3+L3</f>
        <v>77715.649999999994</v>
      </c>
      <c r="N3" s="26">
        <f t="shared" si="0"/>
        <v>6406.7400000000052</v>
      </c>
      <c r="O3" s="6">
        <f t="shared" si="1"/>
        <v>8.8547889739513316E-2</v>
      </c>
      <c r="P3" s="7">
        <f t="shared" si="2"/>
        <v>2258.7899999999936</v>
      </c>
      <c r="Q3" s="13">
        <f t="shared" si="3"/>
        <v>2.8679358452049195E-2</v>
      </c>
      <c r="R3" s="7">
        <f t="shared" si="4"/>
        <v>3035</v>
      </c>
      <c r="S3" s="13">
        <f t="shared" si="5"/>
        <v>3.6107774628476579E-2</v>
      </c>
      <c r="T3" s="21">
        <f t="shared" si="6"/>
        <v>1462.4000000000087</v>
      </c>
      <c r="U3" s="13">
        <f t="shared" si="7"/>
        <v>1.7398355722136563E-2</v>
      </c>
      <c r="V3" s="21">
        <f t="shared" si="8"/>
        <v>-9606.0800000000017</v>
      </c>
      <c r="W3" s="13">
        <f t="shared" si="9"/>
        <v>-0.11233037155948714</v>
      </c>
      <c r="X3" s="21">
        <f t="shared" ref="X3:X66" si="14">M3-J3</f>
        <v>1805.4099999999889</v>
      </c>
      <c r="Y3" s="13">
        <f t="shared" ref="Y3:Y66" si="15">X3/J3</f>
        <v>2.3783484283543155E-2</v>
      </c>
      <c r="Z3" s="27" t="s">
        <v>126</v>
      </c>
      <c r="AA3" s="14" t="s">
        <v>1</v>
      </c>
      <c r="AC3" s="17"/>
      <c r="AD3" s="19"/>
      <c r="AE3" s="20"/>
    </row>
    <row r="4" spans="1:31" x14ac:dyDescent="0.2">
      <c r="A4" s="9" t="s">
        <v>2</v>
      </c>
      <c r="B4" s="9" t="s">
        <v>127</v>
      </c>
      <c r="C4" s="10">
        <v>39435.279999999999</v>
      </c>
      <c r="D4" s="11">
        <v>39911.42</v>
      </c>
      <c r="E4" s="12">
        <v>41056.050000000003</v>
      </c>
      <c r="F4" s="12">
        <v>42594.03</v>
      </c>
      <c r="G4" s="12">
        <v>43335.09</v>
      </c>
      <c r="H4" s="12">
        <v>49218.97</v>
      </c>
      <c r="I4" s="12">
        <f t="shared" si="10"/>
        <v>797.35</v>
      </c>
      <c r="J4" s="12">
        <f t="shared" si="11"/>
        <v>50016.32</v>
      </c>
      <c r="K4" s="12">
        <v>50389.56</v>
      </c>
      <c r="L4" s="12">
        <f t="shared" si="12"/>
        <v>816.31</v>
      </c>
      <c r="M4" s="31">
        <f t="shared" si="13"/>
        <v>51205.869999999995</v>
      </c>
      <c r="N4" s="26">
        <f t="shared" si="0"/>
        <v>476.13999999999942</v>
      </c>
      <c r="O4" s="6">
        <f t="shared" si="1"/>
        <v>1.2073960169675465E-2</v>
      </c>
      <c r="P4" s="7">
        <f t="shared" si="2"/>
        <v>1144.6300000000047</v>
      </c>
      <c r="Q4" s="13">
        <f t="shared" si="3"/>
        <v>2.8679260221761208E-2</v>
      </c>
      <c r="R4" s="7">
        <f t="shared" si="4"/>
        <v>1537.9799999999959</v>
      </c>
      <c r="S4" s="13">
        <f t="shared" si="5"/>
        <v>3.6107877089817421E-2</v>
      </c>
      <c r="T4" s="21">
        <f t="shared" si="6"/>
        <v>741.05999999999767</v>
      </c>
      <c r="U4" s="13">
        <f t="shared" si="7"/>
        <v>1.7398212848138524E-2</v>
      </c>
      <c r="V4" s="21">
        <f t="shared" si="8"/>
        <v>6681.2300000000032</v>
      </c>
      <c r="W4" s="13">
        <f t="shared" si="9"/>
        <v>0.15417598071216659</v>
      </c>
      <c r="X4" s="21">
        <f t="shared" si="14"/>
        <v>1189.5499999999956</v>
      </c>
      <c r="Y4" s="13">
        <f t="shared" si="15"/>
        <v>2.3783237151393698E-2</v>
      </c>
      <c r="Z4" s="27" t="s">
        <v>128</v>
      </c>
      <c r="AA4" s="14" t="s">
        <v>3</v>
      </c>
      <c r="AC4" s="15"/>
      <c r="AD4" s="19"/>
      <c r="AE4" s="20"/>
    </row>
    <row r="5" spans="1:31" x14ac:dyDescent="0.2">
      <c r="A5" s="9" t="s">
        <v>4</v>
      </c>
      <c r="B5" s="9" t="s">
        <v>129</v>
      </c>
      <c r="C5" s="10">
        <v>24569.01</v>
      </c>
      <c r="D5" s="11">
        <v>25657.82</v>
      </c>
      <c r="E5" s="12">
        <v>26393.67</v>
      </c>
      <c r="F5" s="12">
        <v>27382.39</v>
      </c>
      <c r="G5" s="12">
        <v>27858.799999999999</v>
      </c>
      <c r="H5" s="12">
        <v>30290.77</v>
      </c>
      <c r="I5" s="12">
        <f t="shared" si="10"/>
        <v>490.71</v>
      </c>
      <c r="J5" s="12">
        <f t="shared" si="11"/>
        <v>30781.48</v>
      </c>
      <c r="K5" s="12">
        <v>31011.19</v>
      </c>
      <c r="L5" s="12">
        <f t="shared" si="12"/>
        <v>502.38</v>
      </c>
      <c r="M5" s="31">
        <f t="shared" si="13"/>
        <v>31513.57</v>
      </c>
      <c r="N5" s="26">
        <f t="shared" si="0"/>
        <v>1088.8100000000013</v>
      </c>
      <c r="O5" s="6">
        <f t="shared" si="1"/>
        <v>4.4316396956979601E-2</v>
      </c>
      <c r="P5" s="7">
        <f t="shared" si="2"/>
        <v>735.84999999999854</v>
      </c>
      <c r="Q5" s="13">
        <f t="shared" si="3"/>
        <v>2.8679365589126378E-2</v>
      </c>
      <c r="R5" s="7">
        <f t="shared" si="4"/>
        <v>988.72000000000116</v>
      </c>
      <c r="S5" s="13">
        <f t="shared" si="5"/>
        <v>3.6107878092452896E-2</v>
      </c>
      <c r="T5" s="21">
        <f t="shared" si="6"/>
        <v>476.40999999999985</v>
      </c>
      <c r="U5" s="13">
        <f t="shared" si="7"/>
        <v>1.7398408247052206E-2</v>
      </c>
      <c r="V5" s="21">
        <f t="shared" si="8"/>
        <v>2922.6800000000003</v>
      </c>
      <c r="W5" s="13">
        <f t="shared" si="9"/>
        <v>0.10491047712033542</v>
      </c>
      <c r="X5" s="21">
        <f t="shared" si="14"/>
        <v>732.09000000000015</v>
      </c>
      <c r="Y5" s="13">
        <f t="shared" si="15"/>
        <v>2.3783456805845597E-2</v>
      </c>
      <c r="Z5" s="27" t="s">
        <v>130</v>
      </c>
      <c r="AA5" s="14" t="s">
        <v>5</v>
      </c>
      <c r="AC5" s="15"/>
      <c r="AD5" s="19"/>
      <c r="AE5" s="20"/>
    </row>
    <row r="6" spans="1:31" x14ac:dyDescent="0.2">
      <c r="A6" s="9" t="s">
        <v>6</v>
      </c>
      <c r="B6" s="9" t="s">
        <v>131</v>
      </c>
      <c r="C6" s="10">
        <v>18317.29</v>
      </c>
      <c r="D6" s="11">
        <v>16893.03</v>
      </c>
      <c r="E6" s="12">
        <v>17377.509999999998</v>
      </c>
      <c r="F6" s="12">
        <v>18028.48</v>
      </c>
      <c r="G6" s="12">
        <v>18342.14</v>
      </c>
      <c r="H6" s="12">
        <v>18515.88</v>
      </c>
      <c r="I6" s="12">
        <f t="shared" si="10"/>
        <v>299.95999999999998</v>
      </c>
      <c r="J6" s="12">
        <f t="shared" si="11"/>
        <v>18815.84</v>
      </c>
      <c r="K6" s="12">
        <v>18956.25</v>
      </c>
      <c r="L6" s="12">
        <f t="shared" si="12"/>
        <v>307.08999999999997</v>
      </c>
      <c r="M6" s="31">
        <f t="shared" si="13"/>
        <v>19263.34</v>
      </c>
      <c r="N6" s="26">
        <f t="shared" si="0"/>
        <v>-1424.260000000002</v>
      </c>
      <c r="O6" s="6">
        <f t="shared" si="1"/>
        <v>-7.7754951742315698E-2</v>
      </c>
      <c r="P6" s="7">
        <f t="shared" si="2"/>
        <v>484.47999999999956</v>
      </c>
      <c r="Q6" s="13">
        <f t="shared" si="3"/>
        <v>2.8679283704581095E-2</v>
      </c>
      <c r="R6" s="7">
        <f t="shared" si="4"/>
        <v>650.97000000000116</v>
      </c>
      <c r="S6" s="13">
        <f t="shared" si="5"/>
        <v>3.610786932675418E-2</v>
      </c>
      <c r="T6" s="21">
        <f t="shared" si="6"/>
        <v>313.65999999999985</v>
      </c>
      <c r="U6" s="13">
        <f t="shared" si="7"/>
        <v>1.7398028009016835E-2</v>
      </c>
      <c r="V6" s="21">
        <f t="shared" si="8"/>
        <v>473.70000000000073</v>
      </c>
      <c r="W6" s="13">
        <f t="shared" si="9"/>
        <v>2.5825776054484415E-2</v>
      </c>
      <c r="X6" s="21">
        <f t="shared" si="14"/>
        <v>447.5</v>
      </c>
      <c r="Y6" s="13">
        <f t="shared" si="15"/>
        <v>2.3783152917966989E-2</v>
      </c>
      <c r="Z6" s="27" t="s">
        <v>132</v>
      </c>
      <c r="AA6" s="14" t="s">
        <v>7</v>
      </c>
      <c r="AC6" s="15"/>
      <c r="AD6" s="19"/>
      <c r="AE6" s="20"/>
    </row>
    <row r="7" spans="1:31" x14ac:dyDescent="0.2">
      <c r="A7" s="9" t="s">
        <v>8</v>
      </c>
      <c r="B7" s="9" t="s">
        <v>133</v>
      </c>
      <c r="C7" s="10">
        <v>13146.83</v>
      </c>
      <c r="D7" s="11">
        <v>12127.75</v>
      </c>
      <c r="E7" s="12">
        <v>12475.57</v>
      </c>
      <c r="F7" s="12">
        <v>12942.91</v>
      </c>
      <c r="G7" s="12">
        <v>13168.09</v>
      </c>
      <c r="H7" s="12">
        <v>11146.74</v>
      </c>
      <c r="I7" s="12">
        <f t="shared" si="10"/>
        <v>180.58</v>
      </c>
      <c r="J7" s="12">
        <f t="shared" si="11"/>
        <v>11327.32</v>
      </c>
      <c r="K7" s="12">
        <v>11411.84</v>
      </c>
      <c r="L7" s="12">
        <f t="shared" si="12"/>
        <v>184.87</v>
      </c>
      <c r="M7" s="31">
        <f t="shared" si="13"/>
        <v>11596.710000000001</v>
      </c>
      <c r="N7" s="26">
        <f t="shared" si="0"/>
        <v>-1019.0799999999999</v>
      </c>
      <c r="O7" s="6">
        <f t="shared" si="1"/>
        <v>-7.7515264135917167E-2</v>
      </c>
      <c r="P7" s="7">
        <f t="shared" si="2"/>
        <v>347.81999999999971</v>
      </c>
      <c r="Q7" s="13">
        <f t="shared" si="3"/>
        <v>2.8679680897116092E-2</v>
      </c>
      <c r="R7" s="7">
        <f t="shared" si="4"/>
        <v>467.34000000000015</v>
      </c>
      <c r="S7" s="13">
        <f t="shared" si="5"/>
        <v>3.6107799559758985E-2</v>
      </c>
      <c r="T7" s="21">
        <f t="shared" si="6"/>
        <v>225.18000000000029</v>
      </c>
      <c r="U7" s="13">
        <f t="shared" si="7"/>
        <v>1.739794219383433E-2</v>
      </c>
      <c r="V7" s="21">
        <f t="shared" si="8"/>
        <v>-1840.7700000000004</v>
      </c>
      <c r="W7" s="13">
        <f t="shared" si="9"/>
        <v>-0.1397902049575907</v>
      </c>
      <c r="X7" s="21">
        <f t="shared" si="14"/>
        <v>269.39000000000124</v>
      </c>
      <c r="Y7" s="13">
        <f t="shared" si="15"/>
        <v>2.3782324503942791E-2</v>
      </c>
      <c r="Z7" s="27" t="s">
        <v>134</v>
      </c>
      <c r="AA7" s="14" t="s">
        <v>9</v>
      </c>
      <c r="AC7" s="15"/>
      <c r="AD7" s="19"/>
      <c r="AE7" s="20"/>
    </row>
    <row r="8" spans="1:31" x14ac:dyDescent="0.2">
      <c r="A8" s="9" t="s">
        <v>10</v>
      </c>
      <c r="B8" s="9" t="s">
        <v>135</v>
      </c>
      <c r="C8" s="10">
        <v>10308.5</v>
      </c>
      <c r="D8" s="11">
        <v>11928.18</v>
      </c>
      <c r="E8" s="12">
        <v>12270.28</v>
      </c>
      <c r="F8" s="12">
        <v>12729.93</v>
      </c>
      <c r="G8" s="12">
        <v>12951.4</v>
      </c>
      <c r="H8" s="12">
        <v>22372.17</v>
      </c>
      <c r="I8" s="12">
        <f t="shared" si="10"/>
        <v>362.43</v>
      </c>
      <c r="J8" s="12">
        <f t="shared" si="11"/>
        <v>22734.6</v>
      </c>
      <c r="K8" s="12">
        <v>22904.25</v>
      </c>
      <c r="L8" s="12">
        <f t="shared" si="12"/>
        <v>371.05</v>
      </c>
      <c r="M8" s="31">
        <f t="shared" si="13"/>
        <v>23275.3</v>
      </c>
      <c r="N8" s="26">
        <f t="shared" si="0"/>
        <v>1619.6800000000003</v>
      </c>
      <c r="O8" s="6">
        <f t="shared" si="1"/>
        <v>0.157120822622108</v>
      </c>
      <c r="P8" s="7">
        <f t="shared" si="2"/>
        <v>342.10000000000036</v>
      </c>
      <c r="Q8" s="13">
        <f t="shared" si="3"/>
        <v>2.8679983031778558E-2</v>
      </c>
      <c r="R8" s="7">
        <f t="shared" si="4"/>
        <v>459.64999999999964</v>
      </c>
      <c r="S8" s="13">
        <f t="shared" si="5"/>
        <v>3.6107818346212399E-2</v>
      </c>
      <c r="T8" s="21">
        <f t="shared" si="6"/>
        <v>221.46999999999935</v>
      </c>
      <c r="U8" s="13">
        <f t="shared" si="7"/>
        <v>1.73975819191464E-2</v>
      </c>
      <c r="V8" s="21">
        <f t="shared" si="8"/>
        <v>9783.1999999999989</v>
      </c>
      <c r="W8" s="13">
        <f t="shared" si="9"/>
        <v>0.75537779699491936</v>
      </c>
      <c r="X8" s="21">
        <f t="shared" si="14"/>
        <v>540.70000000000073</v>
      </c>
      <c r="Y8" s="13">
        <f t="shared" si="15"/>
        <v>2.3783132318140665E-2</v>
      </c>
      <c r="Z8" s="27" t="s">
        <v>240</v>
      </c>
      <c r="AA8" s="14" t="s">
        <v>11</v>
      </c>
      <c r="AC8" s="15"/>
      <c r="AD8" s="19"/>
      <c r="AE8" s="20"/>
    </row>
    <row r="9" spans="1:31" x14ac:dyDescent="0.2">
      <c r="A9" s="9" t="s">
        <v>12</v>
      </c>
      <c r="B9" s="9" t="s">
        <v>136</v>
      </c>
      <c r="C9" s="10">
        <v>7510.42</v>
      </c>
      <c r="D9" s="11">
        <v>8756.44</v>
      </c>
      <c r="E9" s="12">
        <v>9007.57</v>
      </c>
      <c r="F9" s="12">
        <v>9345</v>
      </c>
      <c r="G9" s="12">
        <v>9507.58</v>
      </c>
      <c r="H9" s="12">
        <v>9767.8700000000008</v>
      </c>
      <c r="I9" s="12">
        <f t="shared" si="10"/>
        <v>158.24</v>
      </c>
      <c r="J9" s="12">
        <f t="shared" si="11"/>
        <v>9926.11</v>
      </c>
      <c r="K9" s="12">
        <v>10000.19</v>
      </c>
      <c r="L9" s="12">
        <f t="shared" si="12"/>
        <v>162</v>
      </c>
      <c r="M9" s="31">
        <f t="shared" si="13"/>
        <v>10162.19</v>
      </c>
      <c r="N9" s="26">
        <f t="shared" si="0"/>
        <v>1246.0200000000004</v>
      </c>
      <c r="O9" s="6">
        <f t="shared" si="1"/>
        <v>0.16590550195594925</v>
      </c>
      <c r="P9" s="7">
        <f t="shared" si="2"/>
        <v>251.1299999999992</v>
      </c>
      <c r="Q9" s="13">
        <f t="shared" si="3"/>
        <v>2.8679463343550482E-2</v>
      </c>
      <c r="R9" s="7">
        <f t="shared" si="4"/>
        <v>337.43000000000029</v>
      </c>
      <c r="S9" s="13">
        <f t="shared" si="5"/>
        <v>3.6108079186730903E-2</v>
      </c>
      <c r="T9" s="21">
        <f t="shared" si="6"/>
        <v>162.57999999999993</v>
      </c>
      <c r="U9" s="13">
        <f t="shared" si="7"/>
        <v>1.739753879079721E-2</v>
      </c>
      <c r="V9" s="21">
        <f t="shared" si="8"/>
        <v>418.53000000000065</v>
      </c>
      <c r="W9" s="13">
        <f t="shared" si="9"/>
        <v>4.4020665616276766E-2</v>
      </c>
      <c r="X9" s="21">
        <f t="shared" si="14"/>
        <v>236.07999999999993</v>
      </c>
      <c r="Y9" s="13">
        <f t="shared" si="15"/>
        <v>2.3783738040380361E-2</v>
      </c>
      <c r="Z9" s="27" t="s">
        <v>241</v>
      </c>
      <c r="AA9" s="14" t="s">
        <v>13</v>
      </c>
      <c r="AC9" s="15"/>
      <c r="AD9" s="19"/>
      <c r="AE9" s="20"/>
    </row>
    <row r="10" spans="1:31" x14ac:dyDescent="0.2">
      <c r="A10" s="9" t="s">
        <v>14</v>
      </c>
      <c r="B10" s="9" t="s">
        <v>137</v>
      </c>
      <c r="C10" s="10">
        <v>2430.9699999999998</v>
      </c>
      <c r="D10" s="11">
        <v>2813.14</v>
      </c>
      <c r="E10" s="12">
        <v>2893.82</v>
      </c>
      <c r="F10" s="12">
        <v>3002.22</v>
      </c>
      <c r="G10" s="12">
        <v>3054.45</v>
      </c>
      <c r="H10" s="12">
        <v>3184.73</v>
      </c>
      <c r="I10" s="12">
        <f t="shared" si="10"/>
        <v>51.59</v>
      </c>
      <c r="J10" s="12">
        <f t="shared" si="11"/>
        <v>3236.32</v>
      </c>
      <c r="K10" s="12">
        <v>3260.48</v>
      </c>
      <c r="L10" s="12">
        <f t="shared" si="12"/>
        <v>52.82</v>
      </c>
      <c r="M10" s="31">
        <f t="shared" si="13"/>
        <v>3313.3</v>
      </c>
      <c r="N10" s="26">
        <f t="shared" si="0"/>
        <v>382.17000000000007</v>
      </c>
      <c r="O10" s="6">
        <f t="shared" si="1"/>
        <v>0.15720885078795713</v>
      </c>
      <c r="P10" s="7">
        <f t="shared" si="2"/>
        <v>80.680000000000291</v>
      </c>
      <c r="Q10" s="13">
        <f t="shared" si="3"/>
        <v>2.8679695998066322E-2</v>
      </c>
      <c r="R10" s="7">
        <f t="shared" si="4"/>
        <v>108.39999999999964</v>
      </c>
      <c r="S10" s="13">
        <f t="shared" si="5"/>
        <v>3.6106614438648613E-2</v>
      </c>
      <c r="T10" s="21">
        <f t="shared" si="6"/>
        <v>52.230000000000018</v>
      </c>
      <c r="U10" s="13">
        <f t="shared" si="7"/>
        <v>1.7397126126666274E-2</v>
      </c>
      <c r="V10" s="21">
        <f t="shared" si="8"/>
        <v>181.87000000000035</v>
      </c>
      <c r="W10" s="13">
        <f t="shared" si="9"/>
        <v>5.9542634516852579E-2</v>
      </c>
      <c r="X10" s="21">
        <f t="shared" si="14"/>
        <v>76.980000000000018</v>
      </c>
      <c r="Y10" s="13">
        <f t="shared" si="15"/>
        <v>2.3786275770010388E-2</v>
      </c>
      <c r="Z10" s="27" t="s">
        <v>242</v>
      </c>
      <c r="AA10" s="14" t="s">
        <v>15</v>
      </c>
      <c r="AC10" s="15"/>
      <c r="AD10" s="19"/>
      <c r="AE10" s="20"/>
    </row>
    <row r="11" spans="1:31" x14ac:dyDescent="0.2">
      <c r="A11" s="9" t="s">
        <v>16</v>
      </c>
      <c r="B11" s="9" t="s">
        <v>138</v>
      </c>
      <c r="C11" s="10">
        <v>110226.81</v>
      </c>
      <c r="D11" s="11">
        <v>107434.19</v>
      </c>
      <c r="E11" s="12">
        <v>110515.34</v>
      </c>
      <c r="F11" s="12">
        <v>114655.29</v>
      </c>
      <c r="G11" s="12">
        <v>116650.09</v>
      </c>
      <c r="H11" s="12">
        <v>121420.52</v>
      </c>
      <c r="I11" s="12">
        <f t="shared" si="10"/>
        <v>1967.01</v>
      </c>
      <c r="J11" s="12">
        <f t="shared" si="11"/>
        <v>123387.53</v>
      </c>
      <c r="K11" s="12">
        <v>124308.32</v>
      </c>
      <c r="L11" s="12">
        <f t="shared" si="12"/>
        <v>2013.79</v>
      </c>
      <c r="M11" s="31">
        <f t="shared" si="13"/>
        <v>126322.11</v>
      </c>
      <c r="N11" s="26">
        <f t="shared" si="0"/>
        <v>-2792.6199999999953</v>
      </c>
      <c r="O11" s="6">
        <f t="shared" si="1"/>
        <v>-2.5335215634018578E-2</v>
      </c>
      <c r="P11" s="7">
        <f t="shared" si="2"/>
        <v>3081.1499999999942</v>
      </c>
      <c r="Q11" s="13">
        <f t="shared" si="3"/>
        <v>2.8679417604395716E-2</v>
      </c>
      <c r="R11" s="7">
        <f t="shared" si="4"/>
        <v>4139.9499999999971</v>
      </c>
      <c r="S11" s="13">
        <f t="shared" si="5"/>
        <v>3.6107797555612109E-2</v>
      </c>
      <c r="T11" s="21">
        <f t="shared" si="6"/>
        <v>1994.8000000000029</v>
      </c>
      <c r="U11" s="13">
        <f t="shared" si="7"/>
        <v>1.7398237796092994E-2</v>
      </c>
      <c r="V11" s="21">
        <f t="shared" si="8"/>
        <v>6737.4400000000023</v>
      </c>
      <c r="W11" s="13">
        <f t="shared" si="9"/>
        <v>5.7757692257245599E-2</v>
      </c>
      <c r="X11" s="21">
        <f t="shared" si="14"/>
        <v>2934.5800000000017</v>
      </c>
      <c r="Y11" s="13">
        <f t="shared" si="15"/>
        <v>2.3783440676703731E-2</v>
      </c>
      <c r="Z11" s="27" t="s">
        <v>139</v>
      </c>
      <c r="AA11" s="14" t="s">
        <v>17</v>
      </c>
      <c r="AC11" s="15"/>
      <c r="AD11" s="19"/>
      <c r="AE11" s="20"/>
    </row>
    <row r="12" spans="1:31" x14ac:dyDescent="0.2">
      <c r="A12" s="9" t="s">
        <v>18</v>
      </c>
      <c r="B12" s="9" t="s">
        <v>140</v>
      </c>
      <c r="C12" s="10">
        <v>53800.56</v>
      </c>
      <c r="D12" s="11">
        <v>52581.89</v>
      </c>
      <c r="E12" s="12">
        <v>54089.91</v>
      </c>
      <c r="F12" s="12">
        <v>56116.14</v>
      </c>
      <c r="G12" s="12">
        <v>57092.46</v>
      </c>
      <c r="H12" s="12">
        <v>73046.149999999994</v>
      </c>
      <c r="I12" s="12">
        <f t="shared" si="10"/>
        <v>1183.3499999999999</v>
      </c>
      <c r="J12" s="12">
        <f t="shared" si="11"/>
        <v>74229.5</v>
      </c>
      <c r="K12" s="12">
        <v>74783.429999999993</v>
      </c>
      <c r="L12" s="12">
        <f t="shared" si="12"/>
        <v>1211.49</v>
      </c>
      <c r="M12" s="31">
        <f t="shared" si="13"/>
        <v>75994.92</v>
      </c>
      <c r="N12" s="26">
        <f t="shared" si="0"/>
        <v>-1218.6699999999983</v>
      </c>
      <c r="O12" s="6">
        <f t="shared" si="1"/>
        <v>-2.2651622957084429E-2</v>
      </c>
      <c r="P12" s="7">
        <f t="shared" si="2"/>
        <v>1508.0200000000041</v>
      </c>
      <c r="Q12" s="13">
        <f t="shared" si="3"/>
        <v>2.8679455987603415E-2</v>
      </c>
      <c r="R12" s="7">
        <f t="shared" si="4"/>
        <v>2026.2299999999959</v>
      </c>
      <c r="S12" s="13">
        <f t="shared" si="5"/>
        <v>3.6107793586657881E-2</v>
      </c>
      <c r="T12" s="21">
        <f t="shared" si="6"/>
        <v>976.31999999999971</v>
      </c>
      <c r="U12" s="13">
        <f t="shared" si="7"/>
        <v>1.7398203083818661E-2</v>
      </c>
      <c r="V12" s="21">
        <f t="shared" si="8"/>
        <v>17137.04</v>
      </c>
      <c r="W12" s="13">
        <f t="shared" si="9"/>
        <v>0.30016292869496253</v>
      </c>
      <c r="X12" s="21">
        <f t="shared" si="14"/>
        <v>1765.4199999999983</v>
      </c>
      <c r="Y12" s="13">
        <f t="shared" si="15"/>
        <v>2.3783266760519717E-2</v>
      </c>
      <c r="Z12" s="27" t="s">
        <v>141</v>
      </c>
      <c r="AA12" s="14" t="s">
        <v>19</v>
      </c>
      <c r="AC12" s="15"/>
      <c r="AD12" s="19"/>
      <c r="AE12" s="20"/>
    </row>
    <row r="13" spans="1:31" x14ac:dyDescent="0.2">
      <c r="A13" s="9" t="s">
        <v>20</v>
      </c>
      <c r="B13" s="9" t="s">
        <v>142</v>
      </c>
      <c r="C13" s="10">
        <v>40528.550000000003</v>
      </c>
      <c r="D13" s="11">
        <v>41384.089999999997</v>
      </c>
      <c r="E13" s="12">
        <v>42570.97</v>
      </c>
      <c r="F13" s="12">
        <v>44165.69</v>
      </c>
      <c r="G13" s="12">
        <v>44934.1</v>
      </c>
      <c r="H13" s="12">
        <v>47344.6</v>
      </c>
      <c r="I13" s="12">
        <f t="shared" si="10"/>
        <v>766.98</v>
      </c>
      <c r="J13" s="12">
        <f t="shared" si="11"/>
        <v>48111.58</v>
      </c>
      <c r="K13" s="12">
        <v>48470.62</v>
      </c>
      <c r="L13" s="12">
        <f t="shared" si="12"/>
        <v>785.22</v>
      </c>
      <c r="M13" s="31">
        <f t="shared" si="13"/>
        <v>49255.840000000004</v>
      </c>
      <c r="N13" s="26">
        <f t="shared" si="0"/>
        <v>855.5399999999936</v>
      </c>
      <c r="O13" s="6">
        <f t="shared" si="1"/>
        <v>2.1109563505232572E-2</v>
      </c>
      <c r="P13" s="7">
        <f t="shared" si="2"/>
        <v>1186.8800000000047</v>
      </c>
      <c r="Q13" s="13">
        <f t="shared" si="3"/>
        <v>2.8679620598157523E-2</v>
      </c>
      <c r="R13" s="7">
        <f t="shared" si="4"/>
        <v>1594.7200000000012</v>
      </c>
      <c r="S13" s="13">
        <f t="shared" si="5"/>
        <v>3.610766638084905E-2</v>
      </c>
      <c r="T13" s="21">
        <f t="shared" si="6"/>
        <v>768.40999999999622</v>
      </c>
      <c r="U13" s="13">
        <f t="shared" si="7"/>
        <v>1.7398346997408987E-2</v>
      </c>
      <c r="V13" s="21">
        <f t="shared" si="8"/>
        <v>3177.4800000000032</v>
      </c>
      <c r="W13" s="13">
        <f t="shared" si="9"/>
        <v>7.0714223718734842E-2</v>
      </c>
      <c r="X13" s="21">
        <f t="shared" si="14"/>
        <v>1144.260000000002</v>
      </c>
      <c r="Y13" s="13">
        <f t="shared" si="15"/>
        <v>2.3783463357470322E-2</v>
      </c>
      <c r="Z13" s="27" t="s">
        <v>143</v>
      </c>
      <c r="AA13" s="14" t="s">
        <v>21</v>
      </c>
      <c r="AC13" s="15"/>
      <c r="AD13" s="19"/>
      <c r="AE13" s="20"/>
    </row>
    <row r="14" spans="1:31" x14ac:dyDescent="0.2">
      <c r="A14" s="9" t="s">
        <v>22</v>
      </c>
      <c r="B14" s="9" t="s">
        <v>144</v>
      </c>
      <c r="C14" s="10">
        <v>25321.65</v>
      </c>
      <c r="D14" s="11">
        <v>23478.42</v>
      </c>
      <c r="E14" s="12">
        <v>24151.77</v>
      </c>
      <c r="F14" s="12">
        <v>25056.5</v>
      </c>
      <c r="G14" s="12">
        <v>25492.44</v>
      </c>
      <c r="H14" s="12">
        <v>29315.83</v>
      </c>
      <c r="I14" s="12">
        <f t="shared" si="10"/>
        <v>474.92</v>
      </c>
      <c r="J14" s="12">
        <f t="shared" si="11"/>
        <v>29790.75</v>
      </c>
      <c r="K14" s="12">
        <v>30013.06</v>
      </c>
      <c r="L14" s="12">
        <f t="shared" si="12"/>
        <v>486.21</v>
      </c>
      <c r="M14" s="31">
        <f t="shared" si="13"/>
        <v>30499.27</v>
      </c>
      <c r="N14" s="26">
        <f t="shared" si="0"/>
        <v>-1843.2300000000032</v>
      </c>
      <c r="O14" s="6">
        <f t="shared" si="1"/>
        <v>-7.2792649768083958E-2</v>
      </c>
      <c r="P14" s="7">
        <f t="shared" si="2"/>
        <v>673.35000000000218</v>
      </c>
      <c r="Q14" s="13">
        <f t="shared" si="3"/>
        <v>2.8679527838755856E-2</v>
      </c>
      <c r="R14" s="7">
        <f t="shared" si="4"/>
        <v>904.72999999999956</v>
      </c>
      <c r="S14" s="13">
        <f t="shared" si="5"/>
        <v>3.6107596831161555E-2</v>
      </c>
      <c r="T14" s="21">
        <f t="shared" si="6"/>
        <v>435.93999999999869</v>
      </c>
      <c r="U14" s="13">
        <f t="shared" si="7"/>
        <v>1.73982798874543E-2</v>
      </c>
      <c r="V14" s="21">
        <f t="shared" si="8"/>
        <v>4298.3100000000013</v>
      </c>
      <c r="W14" s="13">
        <f t="shared" si="9"/>
        <v>0.1686111647217764</v>
      </c>
      <c r="X14" s="21">
        <f t="shared" si="14"/>
        <v>708.52000000000044</v>
      </c>
      <c r="Y14" s="13">
        <f t="shared" si="15"/>
        <v>2.3783221301914199E-2</v>
      </c>
      <c r="Z14" s="27" t="s">
        <v>145</v>
      </c>
      <c r="AA14" s="14" t="s">
        <v>23</v>
      </c>
      <c r="AC14" s="15"/>
      <c r="AD14" s="19"/>
      <c r="AE14" s="20"/>
    </row>
    <row r="15" spans="1:31" x14ac:dyDescent="0.2">
      <c r="A15" s="9" t="s">
        <v>24</v>
      </c>
      <c r="B15" s="9" t="s">
        <v>146</v>
      </c>
      <c r="C15" s="10">
        <v>10264.34</v>
      </c>
      <c r="D15" s="11">
        <v>10769.03</v>
      </c>
      <c r="E15" s="12">
        <v>11077.88</v>
      </c>
      <c r="F15" s="12">
        <v>11492.86</v>
      </c>
      <c r="G15" s="12">
        <v>11692.82</v>
      </c>
      <c r="H15" s="12">
        <v>13543.57</v>
      </c>
      <c r="I15" s="12">
        <f t="shared" si="10"/>
        <v>219.41</v>
      </c>
      <c r="J15" s="12">
        <f t="shared" si="11"/>
        <v>13762.98</v>
      </c>
      <c r="K15" s="12">
        <v>13865.69</v>
      </c>
      <c r="L15" s="12">
        <f t="shared" si="12"/>
        <v>224.62</v>
      </c>
      <c r="M15" s="31">
        <f t="shared" si="13"/>
        <v>14090.310000000001</v>
      </c>
      <c r="N15" s="26">
        <f t="shared" si="0"/>
        <v>504.69000000000051</v>
      </c>
      <c r="O15" s="6">
        <f t="shared" si="1"/>
        <v>4.9169259786795885E-2</v>
      </c>
      <c r="P15" s="7">
        <f t="shared" si="2"/>
        <v>308.84999999999854</v>
      </c>
      <c r="Q15" s="13">
        <f t="shared" si="3"/>
        <v>2.8679463238564525E-2</v>
      </c>
      <c r="R15" s="7">
        <f t="shared" si="4"/>
        <v>414.98000000000138</v>
      </c>
      <c r="S15" s="13">
        <f t="shared" si="5"/>
        <v>3.6107635523272827E-2</v>
      </c>
      <c r="T15" s="21">
        <f t="shared" si="6"/>
        <v>199.95999999999913</v>
      </c>
      <c r="U15" s="13">
        <f t="shared" si="7"/>
        <v>1.739862836578529E-2</v>
      </c>
      <c r="V15" s="21">
        <f t="shared" si="8"/>
        <v>2070.16</v>
      </c>
      <c r="W15" s="13">
        <f t="shared" si="9"/>
        <v>0.17704540051074077</v>
      </c>
      <c r="X15" s="21">
        <f t="shared" si="14"/>
        <v>327.33000000000175</v>
      </c>
      <c r="Y15" s="13">
        <f t="shared" si="15"/>
        <v>2.3783366683668927E-2</v>
      </c>
      <c r="Z15" s="27" t="s">
        <v>147</v>
      </c>
      <c r="AA15" s="14" t="s">
        <v>25</v>
      </c>
      <c r="AC15" s="15"/>
      <c r="AD15" s="19"/>
      <c r="AE15" s="20"/>
    </row>
    <row r="16" spans="1:31" x14ac:dyDescent="0.2">
      <c r="A16" s="9" t="s">
        <v>26</v>
      </c>
      <c r="B16" s="9" t="s">
        <v>148</v>
      </c>
      <c r="C16" s="10">
        <v>51754.49</v>
      </c>
      <c r="D16" s="11">
        <v>53772.25</v>
      </c>
      <c r="E16" s="12">
        <v>55314.400000000001</v>
      </c>
      <c r="F16" s="12">
        <v>57386.5</v>
      </c>
      <c r="G16" s="12">
        <v>58384.93</v>
      </c>
      <c r="H16" s="12">
        <v>60772.59</v>
      </c>
      <c r="I16" s="12">
        <f t="shared" si="10"/>
        <v>984.52</v>
      </c>
      <c r="J16" s="12">
        <f t="shared" si="11"/>
        <v>61757.109999999993</v>
      </c>
      <c r="K16" s="12">
        <v>62217.97</v>
      </c>
      <c r="L16" s="12">
        <f t="shared" si="12"/>
        <v>1007.93</v>
      </c>
      <c r="M16" s="31">
        <f t="shared" si="13"/>
        <v>63225.9</v>
      </c>
      <c r="N16" s="26">
        <f t="shared" si="0"/>
        <v>2017.760000000002</v>
      </c>
      <c r="O16" s="6">
        <f t="shared" si="1"/>
        <v>3.8987148747867136E-2</v>
      </c>
      <c r="P16" s="7">
        <f t="shared" si="2"/>
        <v>1542.1500000000015</v>
      </c>
      <c r="Q16" s="13">
        <f t="shared" si="3"/>
        <v>2.8679290898186358E-2</v>
      </c>
      <c r="R16" s="7">
        <f t="shared" si="4"/>
        <v>2072.0999999999985</v>
      </c>
      <c r="S16" s="13">
        <f t="shared" si="5"/>
        <v>3.6107795387416874E-2</v>
      </c>
      <c r="T16" s="21">
        <f t="shared" si="6"/>
        <v>998.43000000000029</v>
      </c>
      <c r="U16" s="13">
        <f t="shared" si="7"/>
        <v>1.7398342815819055E-2</v>
      </c>
      <c r="V16" s="21">
        <f t="shared" si="8"/>
        <v>3372.179999999993</v>
      </c>
      <c r="W16" s="13">
        <f t="shared" si="9"/>
        <v>5.775771247820273E-2</v>
      </c>
      <c r="X16" s="21">
        <f t="shared" si="14"/>
        <v>1468.7900000000081</v>
      </c>
      <c r="Y16" s="13">
        <f t="shared" si="15"/>
        <v>2.3783334420927539E-2</v>
      </c>
      <c r="Z16" s="27" t="s">
        <v>243</v>
      </c>
      <c r="AA16" s="14" t="s">
        <v>27</v>
      </c>
      <c r="AC16" s="15"/>
      <c r="AD16" s="19"/>
      <c r="AE16" s="20"/>
    </row>
    <row r="17" spans="1:31" x14ac:dyDescent="0.2">
      <c r="A17" s="9" t="s">
        <v>28</v>
      </c>
      <c r="B17" s="9" t="s">
        <v>149</v>
      </c>
      <c r="C17" s="10">
        <v>11354.98</v>
      </c>
      <c r="D17" s="11">
        <v>12542.02</v>
      </c>
      <c r="E17" s="12">
        <v>12901.72</v>
      </c>
      <c r="F17" s="12">
        <v>13385.02</v>
      </c>
      <c r="G17" s="12">
        <v>13617.9</v>
      </c>
      <c r="H17" s="12">
        <v>13525.01</v>
      </c>
      <c r="I17" s="12">
        <f t="shared" si="10"/>
        <v>219.11</v>
      </c>
      <c r="J17" s="12">
        <f t="shared" si="11"/>
        <v>13744.12</v>
      </c>
      <c r="K17" s="12">
        <v>13846.68</v>
      </c>
      <c r="L17" s="12">
        <f t="shared" si="12"/>
        <v>224.32</v>
      </c>
      <c r="M17" s="31">
        <f t="shared" si="13"/>
        <v>14071</v>
      </c>
      <c r="N17" s="26">
        <f t="shared" si="0"/>
        <v>1187.0400000000009</v>
      </c>
      <c r="O17" s="6">
        <f t="shared" si="1"/>
        <v>0.10453915374575745</v>
      </c>
      <c r="P17" s="7">
        <f t="shared" si="2"/>
        <v>359.69999999999891</v>
      </c>
      <c r="Q17" s="13">
        <f t="shared" si="3"/>
        <v>2.8679590687943322E-2</v>
      </c>
      <c r="R17" s="7">
        <f t="shared" si="4"/>
        <v>483.30000000000109</v>
      </c>
      <c r="S17" s="13">
        <f t="shared" si="5"/>
        <v>3.610752916319894E-2</v>
      </c>
      <c r="T17" s="21">
        <f t="shared" si="6"/>
        <v>232.8799999999992</v>
      </c>
      <c r="U17" s="13">
        <f t="shared" si="7"/>
        <v>1.7398554503467247E-2</v>
      </c>
      <c r="V17" s="21">
        <f t="shared" si="8"/>
        <v>126.22000000000116</v>
      </c>
      <c r="W17" s="13">
        <f t="shared" si="9"/>
        <v>9.2686831302918344E-3</v>
      </c>
      <c r="X17" s="21">
        <f t="shared" si="14"/>
        <v>326.8799999999992</v>
      </c>
      <c r="Y17" s="13">
        <f t="shared" si="15"/>
        <v>2.378326149655265E-2</v>
      </c>
      <c r="Z17" s="27" t="s">
        <v>244</v>
      </c>
      <c r="AA17" s="14" t="s">
        <v>29</v>
      </c>
      <c r="AC17" s="15"/>
      <c r="AD17" s="19"/>
      <c r="AE17" s="20"/>
    </row>
    <row r="18" spans="1:31" x14ac:dyDescent="0.2">
      <c r="A18" s="9" t="s">
        <v>30</v>
      </c>
      <c r="B18" s="9" t="s">
        <v>150</v>
      </c>
      <c r="C18" s="10">
        <v>3006.88</v>
      </c>
      <c r="D18" s="11">
        <v>3423.96</v>
      </c>
      <c r="E18" s="12">
        <v>3522.16</v>
      </c>
      <c r="F18" s="12">
        <v>3654.1</v>
      </c>
      <c r="G18" s="12">
        <v>3717.67</v>
      </c>
      <c r="H18" s="12">
        <v>3806.36</v>
      </c>
      <c r="I18" s="12">
        <f t="shared" si="10"/>
        <v>61.66</v>
      </c>
      <c r="J18" s="12">
        <f t="shared" si="11"/>
        <v>3868.02</v>
      </c>
      <c r="K18" s="12">
        <v>3896.89</v>
      </c>
      <c r="L18" s="12">
        <f t="shared" si="12"/>
        <v>63.13</v>
      </c>
      <c r="M18" s="31">
        <f t="shared" si="13"/>
        <v>3960.02</v>
      </c>
      <c r="N18" s="26">
        <f t="shared" si="0"/>
        <v>417.07999999999993</v>
      </c>
      <c r="O18" s="6">
        <f t="shared" si="1"/>
        <v>0.13870856169850473</v>
      </c>
      <c r="P18" s="7">
        <f t="shared" si="2"/>
        <v>98.199999999999818</v>
      </c>
      <c r="Q18" s="13">
        <f t="shared" si="3"/>
        <v>2.8680241591607324E-2</v>
      </c>
      <c r="R18" s="7">
        <f t="shared" si="4"/>
        <v>131.94000000000005</v>
      </c>
      <c r="S18" s="13">
        <f t="shared" si="5"/>
        <v>3.6107386223693951E-2</v>
      </c>
      <c r="T18" s="21">
        <f t="shared" si="6"/>
        <v>63.570000000000164</v>
      </c>
      <c r="U18" s="13">
        <f t="shared" si="7"/>
        <v>1.7396896636654762E-2</v>
      </c>
      <c r="V18" s="21">
        <f t="shared" si="8"/>
        <v>150.34999999999991</v>
      </c>
      <c r="W18" s="13">
        <f t="shared" si="9"/>
        <v>4.044199727248516E-2</v>
      </c>
      <c r="X18" s="21">
        <f t="shared" si="14"/>
        <v>92</v>
      </c>
      <c r="Y18" s="13">
        <f t="shared" si="15"/>
        <v>2.3784778775704365E-2</v>
      </c>
      <c r="Z18" s="27" t="s">
        <v>245</v>
      </c>
      <c r="AA18" s="14" t="s">
        <v>31</v>
      </c>
      <c r="AC18" s="15"/>
      <c r="AD18" s="19"/>
      <c r="AE18" s="20"/>
    </row>
    <row r="19" spans="1:31" x14ac:dyDescent="0.2">
      <c r="A19" s="9" t="s">
        <v>32</v>
      </c>
      <c r="B19" s="9" t="s">
        <v>151</v>
      </c>
      <c r="C19" s="10">
        <v>70734.240000000005</v>
      </c>
      <c r="D19" s="11">
        <v>73060.22</v>
      </c>
      <c r="E19" s="12">
        <v>75155.55</v>
      </c>
      <c r="F19" s="12">
        <v>77970.899999999994</v>
      </c>
      <c r="G19" s="12">
        <v>79327.460000000006</v>
      </c>
      <c r="H19" s="12">
        <v>98092.63</v>
      </c>
      <c r="I19" s="12">
        <f t="shared" si="10"/>
        <v>1589.1</v>
      </c>
      <c r="J19" s="12">
        <f t="shared" si="11"/>
        <v>99681.73000000001</v>
      </c>
      <c r="K19" s="12">
        <v>100425.61</v>
      </c>
      <c r="L19" s="12">
        <f t="shared" si="12"/>
        <v>1626.89</v>
      </c>
      <c r="M19" s="31">
        <f t="shared" si="13"/>
        <v>102052.5</v>
      </c>
      <c r="N19" s="26">
        <f t="shared" si="0"/>
        <v>2325.9799999999959</v>
      </c>
      <c r="O19" s="6">
        <f t="shared" si="1"/>
        <v>3.2883367376252234E-2</v>
      </c>
      <c r="P19" s="7">
        <f t="shared" si="2"/>
        <v>2095.3300000000017</v>
      </c>
      <c r="Q19" s="13">
        <f t="shared" si="3"/>
        <v>2.8679492068323934E-2</v>
      </c>
      <c r="R19" s="7">
        <f t="shared" si="4"/>
        <v>2815.3499999999913</v>
      </c>
      <c r="S19" s="13">
        <f t="shared" si="5"/>
        <v>3.6107701719487545E-2</v>
      </c>
      <c r="T19" s="21">
        <f t="shared" si="6"/>
        <v>1356.5600000000122</v>
      </c>
      <c r="U19" s="13">
        <f t="shared" si="7"/>
        <v>1.739828577071718E-2</v>
      </c>
      <c r="V19" s="21">
        <f t="shared" si="8"/>
        <v>20354.270000000004</v>
      </c>
      <c r="W19" s="13">
        <f t="shared" si="9"/>
        <v>0.25658542451756305</v>
      </c>
      <c r="X19" s="21">
        <f t="shared" si="14"/>
        <v>2370.7699999999895</v>
      </c>
      <c r="Y19" s="13">
        <f t="shared" si="15"/>
        <v>2.3783395412579511E-2</v>
      </c>
      <c r="Z19" s="27" t="s">
        <v>152</v>
      </c>
      <c r="AA19" s="14" t="s">
        <v>33</v>
      </c>
      <c r="AC19" s="15"/>
      <c r="AD19" s="19"/>
      <c r="AE19" s="20"/>
    </row>
    <row r="20" spans="1:31" x14ac:dyDescent="0.2">
      <c r="A20" s="9" t="s">
        <v>34</v>
      </c>
      <c r="B20" s="9" t="s">
        <v>153</v>
      </c>
      <c r="C20" s="10">
        <v>49505.5</v>
      </c>
      <c r="D20" s="11">
        <v>50316.32</v>
      </c>
      <c r="E20" s="12">
        <v>51759.360000000001</v>
      </c>
      <c r="F20" s="12">
        <v>53698.28</v>
      </c>
      <c r="G20" s="12">
        <v>54632.54</v>
      </c>
      <c r="H20" s="12">
        <v>63626.97</v>
      </c>
      <c r="I20" s="12">
        <f t="shared" si="10"/>
        <v>1030.76</v>
      </c>
      <c r="J20" s="12">
        <f t="shared" si="11"/>
        <v>64657.73</v>
      </c>
      <c r="K20" s="12">
        <v>65140.23</v>
      </c>
      <c r="L20" s="12">
        <f t="shared" si="12"/>
        <v>1055.27</v>
      </c>
      <c r="M20" s="31">
        <f t="shared" si="13"/>
        <v>66195.5</v>
      </c>
      <c r="N20" s="26">
        <f t="shared" si="0"/>
        <v>810.81999999999971</v>
      </c>
      <c r="O20" s="6">
        <f t="shared" si="1"/>
        <v>1.6378382199957575E-2</v>
      </c>
      <c r="P20" s="7">
        <f t="shared" si="2"/>
        <v>1443.0400000000009</v>
      </c>
      <c r="Q20" s="13">
        <f t="shared" si="3"/>
        <v>2.8679362878684309E-2</v>
      </c>
      <c r="R20" s="7">
        <f t="shared" si="4"/>
        <v>1938.9199999999983</v>
      </c>
      <c r="S20" s="13">
        <f t="shared" si="5"/>
        <v>3.6107674212283863E-2</v>
      </c>
      <c r="T20" s="21">
        <f t="shared" si="6"/>
        <v>934.26000000000204</v>
      </c>
      <c r="U20" s="13">
        <f t="shared" si="7"/>
        <v>1.7398322627838397E-2</v>
      </c>
      <c r="V20" s="21">
        <f t="shared" si="8"/>
        <v>10025.190000000002</v>
      </c>
      <c r="W20" s="13">
        <f t="shared" si="9"/>
        <v>0.18350217654167283</v>
      </c>
      <c r="X20" s="21">
        <f t="shared" si="14"/>
        <v>1537.7699999999968</v>
      </c>
      <c r="Y20" s="13">
        <f t="shared" si="15"/>
        <v>2.378323519863745E-2</v>
      </c>
      <c r="Z20" s="27" t="s">
        <v>154</v>
      </c>
      <c r="AA20" s="14" t="s">
        <v>35</v>
      </c>
      <c r="AC20" s="15"/>
      <c r="AD20" s="19"/>
      <c r="AE20" s="20"/>
    </row>
    <row r="21" spans="1:31" x14ac:dyDescent="0.2">
      <c r="A21" s="9" t="s">
        <v>36</v>
      </c>
      <c r="B21" s="9" t="s">
        <v>155</v>
      </c>
      <c r="C21" s="10">
        <v>28408.27</v>
      </c>
      <c r="D21" s="11">
        <v>28470.3</v>
      </c>
      <c r="E21" s="12">
        <v>29286.81</v>
      </c>
      <c r="F21" s="12">
        <v>30383.9</v>
      </c>
      <c r="G21" s="12">
        <v>30912.53</v>
      </c>
      <c r="H21" s="12">
        <v>33862.11</v>
      </c>
      <c r="I21" s="12">
        <f t="shared" si="10"/>
        <v>548.57000000000005</v>
      </c>
      <c r="J21" s="12">
        <f t="shared" si="11"/>
        <v>34410.68</v>
      </c>
      <c r="K21" s="12">
        <v>34667.47</v>
      </c>
      <c r="L21" s="12">
        <f t="shared" si="12"/>
        <v>561.61</v>
      </c>
      <c r="M21" s="31">
        <f t="shared" si="13"/>
        <v>35229.08</v>
      </c>
      <c r="N21" s="26">
        <f t="shared" si="0"/>
        <v>62.029999999998836</v>
      </c>
      <c r="O21" s="6">
        <f t="shared" si="1"/>
        <v>2.1835190949677273E-3</v>
      </c>
      <c r="P21" s="7">
        <f t="shared" si="2"/>
        <v>816.51000000000204</v>
      </c>
      <c r="Q21" s="13">
        <f t="shared" si="3"/>
        <v>2.867936059683256E-2</v>
      </c>
      <c r="R21" s="7">
        <f t="shared" si="4"/>
        <v>1097.0900000000001</v>
      </c>
      <c r="S21" s="13">
        <f t="shared" si="5"/>
        <v>3.6107609622201234E-2</v>
      </c>
      <c r="T21" s="21">
        <f t="shared" si="6"/>
        <v>528.62999999999738</v>
      </c>
      <c r="U21" s="13">
        <f t="shared" si="7"/>
        <v>1.7398358999338379E-2</v>
      </c>
      <c r="V21" s="21">
        <f t="shared" si="8"/>
        <v>3498.1500000000015</v>
      </c>
      <c r="W21" s="13">
        <f t="shared" si="9"/>
        <v>0.11316285014523242</v>
      </c>
      <c r="X21" s="21">
        <f t="shared" si="14"/>
        <v>818.40000000000146</v>
      </c>
      <c r="Y21" s="13">
        <f t="shared" si="15"/>
        <v>2.3783313785138843E-2</v>
      </c>
      <c r="Z21" s="27" t="s">
        <v>156</v>
      </c>
      <c r="AA21" s="14" t="s">
        <v>37</v>
      </c>
      <c r="AC21" s="15"/>
      <c r="AD21" s="19"/>
      <c r="AE21" s="20"/>
    </row>
    <row r="22" spans="1:31" x14ac:dyDescent="0.2">
      <c r="A22" s="9" t="s">
        <v>38</v>
      </c>
      <c r="B22" s="9" t="s">
        <v>157</v>
      </c>
      <c r="C22" s="10">
        <v>14801.72</v>
      </c>
      <c r="D22" s="11">
        <v>15498.86</v>
      </c>
      <c r="E22" s="12">
        <v>15943.36</v>
      </c>
      <c r="F22" s="12">
        <v>16540.599999999999</v>
      </c>
      <c r="G22" s="12">
        <v>16828.38</v>
      </c>
      <c r="H22" s="12">
        <v>17531.57</v>
      </c>
      <c r="I22" s="12">
        <f t="shared" si="10"/>
        <v>284.01</v>
      </c>
      <c r="J22" s="12">
        <f t="shared" si="11"/>
        <v>17815.579999999998</v>
      </c>
      <c r="K22" s="12">
        <v>17948.53</v>
      </c>
      <c r="L22" s="12">
        <f t="shared" si="12"/>
        <v>290.77</v>
      </c>
      <c r="M22" s="31">
        <f t="shared" si="13"/>
        <v>18239.3</v>
      </c>
      <c r="N22" s="26">
        <f t="shared" si="0"/>
        <v>697.14000000000124</v>
      </c>
      <c r="O22" s="6">
        <f t="shared" si="1"/>
        <v>4.7098580435246798E-2</v>
      </c>
      <c r="P22" s="7">
        <f t="shared" si="2"/>
        <v>444.5</v>
      </c>
      <c r="Q22" s="13">
        <f t="shared" si="3"/>
        <v>2.86795286879164E-2</v>
      </c>
      <c r="R22" s="7">
        <f t="shared" si="4"/>
        <v>597.23999999999796</v>
      </c>
      <c r="S22" s="13">
        <f t="shared" si="5"/>
        <v>3.6107517260558747E-2</v>
      </c>
      <c r="T22" s="21">
        <f t="shared" si="6"/>
        <v>287.78000000000247</v>
      </c>
      <c r="U22" s="13">
        <f t="shared" si="7"/>
        <v>1.7398401509014335E-2</v>
      </c>
      <c r="V22" s="21">
        <f t="shared" si="8"/>
        <v>987.19999999999709</v>
      </c>
      <c r="W22" s="13">
        <f t="shared" si="9"/>
        <v>5.8662806520888941E-2</v>
      </c>
      <c r="X22" s="21">
        <f t="shared" si="14"/>
        <v>423.72000000000116</v>
      </c>
      <c r="Y22" s="13">
        <f t="shared" si="15"/>
        <v>2.3783676983853527E-2</v>
      </c>
      <c r="Z22" s="27" t="s">
        <v>158</v>
      </c>
      <c r="AA22" s="14" t="s">
        <v>39</v>
      </c>
      <c r="AC22" s="15"/>
      <c r="AD22" s="19"/>
      <c r="AE22" s="20"/>
    </row>
    <row r="23" spans="1:31" x14ac:dyDescent="0.2">
      <c r="A23" s="9" t="s">
        <v>40</v>
      </c>
      <c r="B23" s="9" t="s">
        <v>159</v>
      </c>
      <c r="C23" s="10">
        <v>6421.88</v>
      </c>
      <c r="D23" s="11">
        <v>7082.58</v>
      </c>
      <c r="E23" s="12">
        <v>7285.7</v>
      </c>
      <c r="F23" s="12">
        <v>7558.62</v>
      </c>
      <c r="G23" s="12">
        <v>7690.13</v>
      </c>
      <c r="H23" s="12">
        <v>11768.85</v>
      </c>
      <c r="I23" s="12">
        <f t="shared" si="10"/>
        <v>190.66</v>
      </c>
      <c r="J23" s="12">
        <f t="shared" si="11"/>
        <v>11959.51</v>
      </c>
      <c r="K23" s="12">
        <v>12048.75</v>
      </c>
      <c r="L23" s="12">
        <f t="shared" si="12"/>
        <v>195.19</v>
      </c>
      <c r="M23" s="31">
        <f t="shared" si="13"/>
        <v>12243.94</v>
      </c>
      <c r="N23" s="26">
        <f t="shared" si="0"/>
        <v>660.69999999999982</v>
      </c>
      <c r="O23" s="6">
        <f t="shared" si="1"/>
        <v>0.10288264495755134</v>
      </c>
      <c r="P23" s="7">
        <f t="shared" si="2"/>
        <v>203.11999999999989</v>
      </c>
      <c r="Q23" s="13">
        <f t="shared" si="3"/>
        <v>2.8678814782183877E-2</v>
      </c>
      <c r="R23" s="7">
        <f t="shared" si="4"/>
        <v>272.92000000000007</v>
      </c>
      <c r="S23" s="13">
        <f t="shared" si="5"/>
        <v>3.6107120082766439E-2</v>
      </c>
      <c r="T23" s="21">
        <f t="shared" si="6"/>
        <v>131.51000000000022</v>
      </c>
      <c r="U23" s="13">
        <f t="shared" si="7"/>
        <v>1.7398678594769974E-2</v>
      </c>
      <c r="V23" s="21">
        <f t="shared" si="8"/>
        <v>4269.38</v>
      </c>
      <c r="W23" s="13">
        <f t="shared" si="9"/>
        <v>0.55517657048710489</v>
      </c>
      <c r="X23" s="21">
        <f t="shared" si="14"/>
        <v>284.43000000000029</v>
      </c>
      <c r="Y23" s="13">
        <f t="shared" si="15"/>
        <v>2.3782746952007255E-2</v>
      </c>
      <c r="Z23" s="27" t="s">
        <v>160</v>
      </c>
      <c r="AA23" s="14" t="s">
        <v>41</v>
      </c>
      <c r="AC23" s="15"/>
      <c r="AD23" s="19"/>
      <c r="AE23" s="20"/>
    </row>
    <row r="24" spans="1:31" x14ac:dyDescent="0.2">
      <c r="A24" s="9" t="s">
        <v>42</v>
      </c>
      <c r="B24" s="9" t="s">
        <v>161</v>
      </c>
      <c r="C24" s="10">
        <v>50294.8</v>
      </c>
      <c r="D24" s="11">
        <v>52365.58</v>
      </c>
      <c r="E24" s="12">
        <v>53867.39</v>
      </c>
      <c r="F24" s="12">
        <v>55885.279999999999</v>
      </c>
      <c r="G24" s="12">
        <v>56857.59</v>
      </c>
      <c r="H24" s="12">
        <v>59182.8</v>
      </c>
      <c r="I24" s="12">
        <f t="shared" si="10"/>
        <v>958.76</v>
      </c>
      <c r="J24" s="12">
        <f t="shared" si="11"/>
        <v>60141.560000000005</v>
      </c>
      <c r="K24" s="12">
        <v>60590.37</v>
      </c>
      <c r="L24" s="12">
        <f t="shared" si="12"/>
        <v>981.56</v>
      </c>
      <c r="M24" s="31">
        <f t="shared" si="13"/>
        <v>61571.93</v>
      </c>
      <c r="N24" s="26">
        <f t="shared" si="0"/>
        <v>2070.7799999999988</v>
      </c>
      <c r="O24" s="6">
        <f t="shared" si="1"/>
        <v>4.1172844906431652E-2</v>
      </c>
      <c r="P24" s="7">
        <f t="shared" si="2"/>
        <v>1501.8099999999977</v>
      </c>
      <c r="Q24" s="13">
        <f t="shared" si="3"/>
        <v>2.8679334784413688E-2</v>
      </c>
      <c r="R24" s="7">
        <f t="shared" si="4"/>
        <v>2017.8899999999994</v>
      </c>
      <c r="S24" s="13">
        <f t="shared" si="5"/>
        <v>3.6107719241990008E-2</v>
      </c>
      <c r="T24" s="21">
        <f t="shared" si="6"/>
        <v>972.30999999999767</v>
      </c>
      <c r="U24" s="13">
        <f t="shared" si="7"/>
        <v>1.7398320273245435E-2</v>
      </c>
      <c r="V24" s="21">
        <f t="shared" si="8"/>
        <v>3283.9700000000084</v>
      </c>
      <c r="W24" s="13">
        <f t="shared" si="9"/>
        <v>5.7757812105648669E-2</v>
      </c>
      <c r="X24" s="21">
        <f t="shared" si="14"/>
        <v>1430.3699999999953</v>
      </c>
      <c r="Y24" s="13">
        <f t="shared" si="15"/>
        <v>2.378338706212468E-2</v>
      </c>
      <c r="Z24" s="27" t="s">
        <v>246</v>
      </c>
      <c r="AA24" s="14" t="s">
        <v>43</v>
      </c>
      <c r="AC24" s="15"/>
      <c r="AD24" s="19"/>
      <c r="AE24" s="20"/>
    </row>
    <row r="25" spans="1:31" x14ac:dyDescent="0.2">
      <c r="A25" s="9" t="s">
        <v>44</v>
      </c>
      <c r="B25" s="9" t="s">
        <v>162</v>
      </c>
      <c r="C25" s="10">
        <v>20777.599999999999</v>
      </c>
      <c r="D25" s="11">
        <v>20582.150000000001</v>
      </c>
      <c r="E25" s="12">
        <v>21172.43</v>
      </c>
      <c r="F25" s="12">
        <v>21965.56</v>
      </c>
      <c r="G25" s="12">
        <v>22347.72</v>
      </c>
      <c r="H25" s="12">
        <v>25852.9</v>
      </c>
      <c r="I25" s="12">
        <f t="shared" si="10"/>
        <v>418.82</v>
      </c>
      <c r="J25" s="12">
        <f t="shared" si="11"/>
        <v>26271.72</v>
      </c>
      <c r="K25" s="12">
        <v>26467.77</v>
      </c>
      <c r="L25" s="12">
        <f t="shared" si="12"/>
        <v>428.78</v>
      </c>
      <c r="M25" s="31">
        <f t="shared" si="13"/>
        <v>26896.55</v>
      </c>
      <c r="N25" s="26">
        <f t="shared" si="0"/>
        <v>-195.44999999999709</v>
      </c>
      <c r="O25" s="6">
        <f t="shared" si="1"/>
        <v>-9.4067649776681181E-3</v>
      </c>
      <c r="P25" s="7">
        <f t="shared" si="2"/>
        <v>590.27999999999884</v>
      </c>
      <c r="Q25" s="13">
        <f t="shared" si="3"/>
        <v>2.8679219615054735E-2</v>
      </c>
      <c r="R25" s="7">
        <f t="shared" si="4"/>
        <v>793.13000000000102</v>
      </c>
      <c r="S25" s="13">
        <f t="shared" si="5"/>
        <v>3.610788889516138E-2</v>
      </c>
      <c r="T25" s="21">
        <f t="shared" si="6"/>
        <v>382.15999999999985</v>
      </c>
      <c r="U25" s="13">
        <f t="shared" si="7"/>
        <v>1.739814509623246E-2</v>
      </c>
      <c r="V25" s="21">
        <f t="shared" si="8"/>
        <v>3924</v>
      </c>
      <c r="W25" s="13">
        <f t="shared" si="9"/>
        <v>0.17558838217053013</v>
      </c>
      <c r="X25" s="21">
        <f t="shared" si="14"/>
        <v>624.82999999999811</v>
      </c>
      <c r="Y25" s="13">
        <f t="shared" si="15"/>
        <v>2.378336858035934E-2</v>
      </c>
      <c r="Z25" s="27" t="s">
        <v>247</v>
      </c>
      <c r="AA25" s="14" t="s">
        <v>45</v>
      </c>
      <c r="AC25" s="15"/>
      <c r="AD25" s="19"/>
      <c r="AE25" s="20"/>
    </row>
    <row r="26" spans="1:31" x14ac:dyDescent="0.2">
      <c r="A26" s="9" t="s">
        <v>46</v>
      </c>
      <c r="B26" s="9" t="s">
        <v>163</v>
      </c>
      <c r="C26" s="10">
        <v>9160.6299999999992</v>
      </c>
      <c r="D26" s="11">
        <v>9352.2199999999993</v>
      </c>
      <c r="E26" s="12">
        <v>9620.44</v>
      </c>
      <c r="F26" s="12">
        <v>9980.82</v>
      </c>
      <c r="G26" s="12">
        <v>10154.469999999999</v>
      </c>
      <c r="H26" s="12">
        <v>10286.76</v>
      </c>
      <c r="I26" s="12">
        <f t="shared" si="10"/>
        <v>166.65</v>
      </c>
      <c r="J26" s="12">
        <f t="shared" si="11"/>
        <v>10453.41</v>
      </c>
      <c r="K26" s="12">
        <v>10531.41</v>
      </c>
      <c r="L26" s="12">
        <f t="shared" si="12"/>
        <v>170.61</v>
      </c>
      <c r="M26" s="31">
        <f t="shared" si="13"/>
        <v>10702.02</v>
      </c>
      <c r="N26" s="26">
        <f t="shared" si="0"/>
        <v>191.59000000000015</v>
      </c>
      <c r="O26" s="6">
        <f t="shared" si="1"/>
        <v>2.0914500421914232E-2</v>
      </c>
      <c r="P26" s="7">
        <f t="shared" si="2"/>
        <v>268.22000000000116</v>
      </c>
      <c r="Q26" s="13">
        <f t="shared" si="3"/>
        <v>2.8679821475542832E-2</v>
      </c>
      <c r="R26" s="7">
        <f t="shared" si="4"/>
        <v>360.3799999999992</v>
      </c>
      <c r="S26" s="13">
        <f t="shared" si="5"/>
        <v>3.6107253712620725E-2</v>
      </c>
      <c r="T26" s="21">
        <f t="shared" si="6"/>
        <v>173.64999999999964</v>
      </c>
      <c r="U26" s="13">
        <f t="shared" si="7"/>
        <v>1.7398370073801517E-2</v>
      </c>
      <c r="V26" s="21">
        <f t="shared" si="8"/>
        <v>298.94000000000051</v>
      </c>
      <c r="W26" s="13">
        <f t="shared" si="9"/>
        <v>2.943925187626735E-2</v>
      </c>
      <c r="X26" s="21">
        <f t="shared" si="14"/>
        <v>248.61000000000058</v>
      </c>
      <c r="Y26" s="13">
        <f t="shared" si="15"/>
        <v>2.3782669961285415E-2</v>
      </c>
      <c r="Z26" s="27" t="s">
        <v>248</v>
      </c>
      <c r="AA26" s="14" t="s">
        <v>47</v>
      </c>
      <c r="AC26" s="15"/>
      <c r="AD26" s="19"/>
      <c r="AE26" s="20"/>
    </row>
    <row r="27" spans="1:31" x14ac:dyDescent="0.2">
      <c r="A27" s="9" t="s">
        <v>48</v>
      </c>
      <c r="B27" s="9" t="s">
        <v>164</v>
      </c>
      <c r="C27" s="10">
        <v>2881.3</v>
      </c>
      <c r="D27" s="11">
        <v>3108.68</v>
      </c>
      <c r="E27" s="12">
        <v>3197.84</v>
      </c>
      <c r="F27" s="12">
        <v>3317.63</v>
      </c>
      <c r="G27" s="12">
        <v>3375.35</v>
      </c>
      <c r="H27" s="12">
        <v>3477.44</v>
      </c>
      <c r="I27" s="12">
        <f t="shared" si="10"/>
        <v>56.33</v>
      </c>
      <c r="J27" s="12">
        <f t="shared" si="11"/>
        <v>3533.77</v>
      </c>
      <c r="K27" s="12">
        <v>3560.14</v>
      </c>
      <c r="L27" s="12">
        <f t="shared" si="12"/>
        <v>57.67</v>
      </c>
      <c r="M27" s="31">
        <f t="shared" si="13"/>
        <v>3617.81</v>
      </c>
      <c r="N27" s="26">
        <f t="shared" si="0"/>
        <v>227.37999999999965</v>
      </c>
      <c r="O27" s="6">
        <f t="shared" si="1"/>
        <v>7.8915767188421762E-2</v>
      </c>
      <c r="P27" s="7">
        <f t="shared" si="2"/>
        <v>89.160000000000309</v>
      </c>
      <c r="Q27" s="13">
        <f t="shared" si="3"/>
        <v>2.8680983568588697E-2</v>
      </c>
      <c r="R27" s="7">
        <f t="shared" si="4"/>
        <v>119.78999999999996</v>
      </c>
      <c r="S27" s="13">
        <f t="shared" si="5"/>
        <v>3.6107100550694306E-2</v>
      </c>
      <c r="T27" s="21">
        <f t="shared" si="6"/>
        <v>57.7199999999998</v>
      </c>
      <c r="U27" s="13">
        <f t="shared" si="7"/>
        <v>1.7397961798030461E-2</v>
      </c>
      <c r="V27" s="21">
        <f t="shared" si="8"/>
        <v>158.42000000000007</v>
      </c>
      <c r="W27" s="13">
        <f t="shared" si="9"/>
        <v>4.6934391988978946E-2</v>
      </c>
      <c r="X27" s="21">
        <f t="shared" si="14"/>
        <v>84.039999999999964</v>
      </c>
      <c r="Y27" s="13">
        <f t="shared" si="15"/>
        <v>2.3781966568282589E-2</v>
      </c>
      <c r="Z27" s="27" t="s">
        <v>249</v>
      </c>
      <c r="AA27" s="14" t="s">
        <v>49</v>
      </c>
      <c r="AC27" s="15"/>
      <c r="AD27" s="19"/>
      <c r="AE27" s="20"/>
    </row>
    <row r="28" spans="1:31" x14ac:dyDescent="0.2">
      <c r="A28" s="9" t="s">
        <v>50</v>
      </c>
      <c r="B28" s="9" t="s">
        <v>165</v>
      </c>
      <c r="C28" s="10">
        <v>68320.490000000005</v>
      </c>
      <c r="D28" s="11">
        <v>64350.02</v>
      </c>
      <c r="E28" s="12">
        <v>66195.539999999994</v>
      </c>
      <c r="F28" s="12">
        <v>68675.25</v>
      </c>
      <c r="G28" s="12">
        <v>69870.080000000002</v>
      </c>
      <c r="H28" s="12">
        <v>91104.51</v>
      </c>
      <c r="I28" s="12">
        <f t="shared" si="10"/>
        <v>1475.89</v>
      </c>
      <c r="J28" s="12">
        <f t="shared" si="11"/>
        <v>92580.4</v>
      </c>
      <c r="K28" s="12">
        <v>93271.28</v>
      </c>
      <c r="L28" s="12">
        <f t="shared" si="12"/>
        <v>1510.99</v>
      </c>
      <c r="M28" s="31">
        <f t="shared" si="13"/>
        <v>94782.27</v>
      </c>
      <c r="N28" s="26">
        <f t="shared" si="0"/>
        <v>-3970.4700000000084</v>
      </c>
      <c r="O28" s="6">
        <f t="shared" si="1"/>
        <v>-5.8115361877527638E-2</v>
      </c>
      <c r="P28" s="7">
        <f t="shared" si="2"/>
        <v>1845.5199999999968</v>
      </c>
      <c r="Q28" s="13">
        <f t="shared" si="3"/>
        <v>2.8679400565842821E-2</v>
      </c>
      <c r="R28" s="7">
        <f t="shared" si="4"/>
        <v>2479.7100000000064</v>
      </c>
      <c r="S28" s="13">
        <f t="shared" si="5"/>
        <v>3.6107768082387852E-2</v>
      </c>
      <c r="T28" s="21">
        <f t="shared" si="6"/>
        <v>1194.8300000000017</v>
      </c>
      <c r="U28" s="13">
        <f t="shared" si="7"/>
        <v>1.7398262110440103E-2</v>
      </c>
      <c r="V28" s="21">
        <f t="shared" si="8"/>
        <v>22710.319999999992</v>
      </c>
      <c r="W28" s="13">
        <f t="shared" si="9"/>
        <v>0.32503641043490994</v>
      </c>
      <c r="X28" s="21">
        <f t="shared" si="14"/>
        <v>2201.8700000000099</v>
      </c>
      <c r="Y28" s="13">
        <f t="shared" si="15"/>
        <v>2.3783327788603311E-2</v>
      </c>
      <c r="Z28" s="27" t="s">
        <v>166</v>
      </c>
      <c r="AA28" s="14" t="s">
        <v>51</v>
      </c>
      <c r="AC28" s="15"/>
      <c r="AD28" s="19"/>
      <c r="AE28" s="20"/>
    </row>
    <row r="29" spans="1:31" x14ac:dyDescent="0.2">
      <c r="A29" s="9" t="s">
        <v>52</v>
      </c>
      <c r="B29" s="9" t="s">
        <v>167</v>
      </c>
      <c r="C29" s="10">
        <v>50000.05</v>
      </c>
      <c r="D29" s="11">
        <v>51815.77</v>
      </c>
      <c r="E29" s="12">
        <v>53301.82</v>
      </c>
      <c r="F29" s="12">
        <v>55298.52</v>
      </c>
      <c r="G29" s="12">
        <v>56260.62</v>
      </c>
      <c r="H29" s="12">
        <v>73025.42</v>
      </c>
      <c r="I29" s="12">
        <f t="shared" si="10"/>
        <v>1183.01</v>
      </c>
      <c r="J29" s="12">
        <f t="shared" si="11"/>
        <v>74208.429999999993</v>
      </c>
      <c r="K29" s="12">
        <v>74762.22</v>
      </c>
      <c r="L29" s="12">
        <f t="shared" si="12"/>
        <v>1211.1500000000001</v>
      </c>
      <c r="M29" s="31">
        <f t="shared" si="13"/>
        <v>75973.37</v>
      </c>
      <c r="N29" s="26">
        <f t="shared" si="0"/>
        <v>1815.7199999999939</v>
      </c>
      <c r="O29" s="6">
        <f t="shared" si="1"/>
        <v>3.6314363685636189E-2</v>
      </c>
      <c r="P29" s="7">
        <f t="shared" si="2"/>
        <v>1486.0500000000029</v>
      </c>
      <c r="Q29" s="13">
        <f t="shared" si="3"/>
        <v>2.867949274902222E-2</v>
      </c>
      <c r="R29" s="7">
        <f t="shared" si="4"/>
        <v>1996.6999999999971</v>
      </c>
      <c r="S29" s="13">
        <f t="shared" si="5"/>
        <v>3.6107657130787535E-2</v>
      </c>
      <c r="T29" s="21">
        <f t="shared" si="6"/>
        <v>962.10000000000582</v>
      </c>
      <c r="U29" s="13">
        <f t="shared" si="7"/>
        <v>1.7398295650588945E-2</v>
      </c>
      <c r="V29" s="21">
        <f t="shared" si="8"/>
        <v>17947.80999999999</v>
      </c>
      <c r="W29" s="13">
        <f t="shared" si="9"/>
        <v>0.31901194832193441</v>
      </c>
      <c r="X29" s="21">
        <f t="shared" si="14"/>
        <v>1764.9400000000023</v>
      </c>
      <c r="Y29" s="13">
        <f t="shared" si="15"/>
        <v>2.3783551275778272E-2</v>
      </c>
      <c r="Z29" s="27" t="s">
        <v>168</v>
      </c>
      <c r="AA29" s="14" t="s">
        <v>53</v>
      </c>
      <c r="AC29" s="15"/>
      <c r="AD29" s="19"/>
      <c r="AE29" s="20"/>
    </row>
    <row r="30" spans="1:31" x14ac:dyDescent="0.2">
      <c r="A30" s="9" t="s">
        <v>54</v>
      </c>
      <c r="B30" s="9" t="s">
        <v>169</v>
      </c>
      <c r="C30" s="10">
        <v>33420.019999999997</v>
      </c>
      <c r="D30" s="11">
        <v>32083.31</v>
      </c>
      <c r="E30" s="12">
        <v>33003.449999999997</v>
      </c>
      <c r="F30" s="12">
        <v>34239.769999999997</v>
      </c>
      <c r="G30" s="12">
        <v>34835.480000000003</v>
      </c>
      <c r="H30" s="12">
        <v>46147.03</v>
      </c>
      <c r="I30" s="12">
        <f t="shared" si="10"/>
        <v>747.58</v>
      </c>
      <c r="J30" s="12">
        <f t="shared" si="11"/>
        <v>46894.61</v>
      </c>
      <c r="K30" s="12">
        <v>47244.56</v>
      </c>
      <c r="L30" s="12">
        <f t="shared" si="12"/>
        <v>765.36</v>
      </c>
      <c r="M30" s="31">
        <f t="shared" si="13"/>
        <v>48009.919999999998</v>
      </c>
      <c r="N30" s="26">
        <f t="shared" si="0"/>
        <v>-1336.7099999999955</v>
      </c>
      <c r="O30" s="6">
        <f t="shared" si="1"/>
        <v>-3.9997283065659313E-2</v>
      </c>
      <c r="P30" s="7">
        <f t="shared" si="2"/>
        <v>920.13999999999578</v>
      </c>
      <c r="Q30" s="13">
        <f t="shared" si="3"/>
        <v>2.8679709169658483E-2</v>
      </c>
      <c r="R30" s="7">
        <f t="shared" si="4"/>
        <v>1236.3199999999997</v>
      </c>
      <c r="S30" s="13">
        <f t="shared" si="5"/>
        <v>3.6107719181524868E-2</v>
      </c>
      <c r="T30" s="21">
        <f t="shared" si="6"/>
        <v>595.7100000000064</v>
      </c>
      <c r="U30" s="13">
        <f t="shared" si="7"/>
        <v>1.7398189298584846E-2</v>
      </c>
      <c r="V30" s="21">
        <f t="shared" si="8"/>
        <v>12059.129999999997</v>
      </c>
      <c r="W30" s="13">
        <f t="shared" si="9"/>
        <v>0.34617378603653504</v>
      </c>
      <c r="X30" s="21">
        <f t="shared" si="14"/>
        <v>1115.3099999999977</v>
      </c>
      <c r="Y30" s="13">
        <f t="shared" si="15"/>
        <v>2.3783330323037075E-2</v>
      </c>
      <c r="Z30" s="27" t="s">
        <v>170</v>
      </c>
      <c r="AA30" s="14" t="s">
        <v>55</v>
      </c>
      <c r="AC30" s="15"/>
      <c r="AD30" s="19"/>
      <c r="AE30" s="20"/>
    </row>
    <row r="31" spans="1:31" x14ac:dyDescent="0.2">
      <c r="A31" s="9" t="s">
        <v>56</v>
      </c>
      <c r="B31" s="9" t="s">
        <v>171</v>
      </c>
      <c r="C31" s="10">
        <v>20553.650000000001</v>
      </c>
      <c r="D31" s="11">
        <v>19901.740000000002</v>
      </c>
      <c r="E31" s="12">
        <v>20472.509999999998</v>
      </c>
      <c r="F31" s="12">
        <v>21239.42</v>
      </c>
      <c r="G31" s="12">
        <v>21608.95</v>
      </c>
      <c r="H31" s="12">
        <v>23570.86</v>
      </c>
      <c r="I31" s="12">
        <f t="shared" si="10"/>
        <v>381.85</v>
      </c>
      <c r="J31" s="12">
        <f t="shared" si="11"/>
        <v>23952.71</v>
      </c>
      <c r="K31" s="12">
        <v>24131.46</v>
      </c>
      <c r="L31" s="12">
        <f t="shared" si="12"/>
        <v>390.93</v>
      </c>
      <c r="M31" s="31">
        <f t="shared" si="13"/>
        <v>24522.39</v>
      </c>
      <c r="N31" s="26">
        <f t="shared" si="0"/>
        <v>-651.90999999999985</v>
      </c>
      <c r="O31" s="6">
        <f t="shared" si="1"/>
        <v>-3.1717480836737019E-2</v>
      </c>
      <c r="P31" s="7">
        <f t="shared" si="2"/>
        <v>570.7699999999968</v>
      </c>
      <c r="Q31" s="13">
        <f t="shared" si="3"/>
        <v>2.8679401901542115E-2</v>
      </c>
      <c r="R31" s="7">
        <f t="shared" si="4"/>
        <v>766.90999999999985</v>
      </c>
      <c r="S31" s="13">
        <f t="shared" si="5"/>
        <v>3.6107859819147603E-2</v>
      </c>
      <c r="T31" s="21">
        <f t="shared" si="6"/>
        <v>369.53000000000247</v>
      </c>
      <c r="U31" s="13">
        <f t="shared" si="7"/>
        <v>1.7398309370029997E-2</v>
      </c>
      <c r="V31" s="21">
        <f t="shared" si="8"/>
        <v>2343.7599999999984</v>
      </c>
      <c r="W31" s="13">
        <f t="shared" si="9"/>
        <v>0.10846246578385337</v>
      </c>
      <c r="X31" s="21">
        <f t="shared" si="14"/>
        <v>569.68000000000029</v>
      </c>
      <c r="Y31" s="13">
        <f t="shared" si="15"/>
        <v>2.3783530130828633E-2</v>
      </c>
      <c r="Z31" s="27" t="s">
        <v>172</v>
      </c>
      <c r="AA31" s="14" t="s">
        <v>57</v>
      </c>
      <c r="AC31" s="15"/>
      <c r="AD31" s="19"/>
      <c r="AE31" s="20"/>
    </row>
    <row r="32" spans="1:31" x14ac:dyDescent="0.2">
      <c r="A32" s="9" t="s">
        <v>58</v>
      </c>
      <c r="B32" s="9" t="s">
        <v>173</v>
      </c>
      <c r="C32" s="10">
        <v>10723.88</v>
      </c>
      <c r="D32" s="11">
        <v>11904.25</v>
      </c>
      <c r="E32" s="12">
        <v>12245.66</v>
      </c>
      <c r="F32" s="12">
        <v>12704.39</v>
      </c>
      <c r="G32" s="12">
        <v>12925.42</v>
      </c>
      <c r="H32" s="12">
        <v>11721.28</v>
      </c>
      <c r="I32" s="12">
        <f t="shared" si="10"/>
        <v>189.88</v>
      </c>
      <c r="J32" s="12">
        <f t="shared" si="11"/>
        <v>11911.16</v>
      </c>
      <c r="K32" s="12">
        <v>12000.05</v>
      </c>
      <c r="L32" s="12">
        <f t="shared" si="12"/>
        <v>194.4</v>
      </c>
      <c r="M32" s="31">
        <f t="shared" si="13"/>
        <v>12194.449999999999</v>
      </c>
      <c r="N32" s="26">
        <f t="shared" si="0"/>
        <v>1180.3700000000008</v>
      </c>
      <c r="O32" s="6">
        <f t="shared" si="1"/>
        <v>0.11006930327456116</v>
      </c>
      <c r="P32" s="7">
        <f t="shared" si="2"/>
        <v>341.40999999999985</v>
      </c>
      <c r="Q32" s="13">
        <f t="shared" si="3"/>
        <v>2.8679673225948703E-2</v>
      </c>
      <c r="R32" s="7">
        <f t="shared" si="4"/>
        <v>458.72999999999956</v>
      </c>
      <c r="S32" s="13">
        <f t="shared" si="5"/>
        <v>3.6107991017278247E-2</v>
      </c>
      <c r="T32" s="21">
        <f t="shared" si="6"/>
        <v>221.03000000000065</v>
      </c>
      <c r="U32" s="13">
        <f t="shared" si="7"/>
        <v>1.7397923080132195E-2</v>
      </c>
      <c r="V32" s="21">
        <f t="shared" si="8"/>
        <v>-1014.2600000000002</v>
      </c>
      <c r="W32" s="13">
        <f t="shared" si="9"/>
        <v>-7.847017737141232E-2</v>
      </c>
      <c r="X32" s="21">
        <f t="shared" si="14"/>
        <v>283.28999999999905</v>
      </c>
      <c r="Y32" s="13">
        <f t="shared" si="15"/>
        <v>2.3783577753971826E-2</v>
      </c>
      <c r="Z32" s="27" t="s">
        <v>174</v>
      </c>
      <c r="AA32" s="14" t="s">
        <v>59</v>
      </c>
      <c r="AC32" s="15"/>
      <c r="AD32" s="19"/>
      <c r="AE32" s="20"/>
    </row>
    <row r="33" spans="1:31" x14ac:dyDescent="0.2">
      <c r="A33" s="9" t="s">
        <v>60</v>
      </c>
      <c r="B33" s="9" t="s">
        <v>175</v>
      </c>
      <c r="C33" s="10">
        <v>22653.81</v>
      </c>
      <c r="D33" s="11">
        <v>17601.23</v>
      </c>
      <c r="E33" s="12">
        <v>18106.02</v>
      </c>
      <c r="F33" s="12">
        <v>18784.28</v>
      </c>
      <c r="G33" s="12">
        <v>19111.09</v>
      </c>
      <c r="H33" s="12">
        <v>28098.22</v>
      </c>
      <c r="I33" s="12">
        <f t="shared" si="10"/>
        <v>455.19</v>
      </c>
      <c r="J33" s="12">
        <f t="shared" si="11"/>
        <v>28553.41</v>
      </c>
      <c r="K33" s="12">
        <v>28766.49</v>
      </c>
      <c r="L33" s="12">
        <f t="shared" si="12"/>
        <v>466.02</v>
      </c>
      <c r="M33" s="31">
        <f t="shared" si="13"/>
        <v>29232.510000000002</v>
      </c>
      <c r="N33" s="26">
        <f t="shared" si="0"/>
        <v>-5052.5800000000017</v>
      </c>
      <c r="O33" s="6">
        <f t="shared" si="1"/>
        <v>-0.22303444762713209</v>
      </c>
      <c r="P33" s="7">
        <f t="shared" si="2"/>
        <v>504.79000000000087</v>
      </c>
      <c r="Q33" s="13">
        <f t="shared" si="3"/>
        <v>2.8679245711805419E-2</v>
      </c>
      <c r="R33" s="7">
        <f t="shared" si="4"/>
        <v>678.2599999999984</v>
      </c>
      <c r="S33" s="13">
        <f t="shared" si="5"/>
        <v>3.6107851884660924E-2</v>
      </c>
      <c r="T33" s="21">
        <f t="shared" si="6"/>
        <v>326.81000000000131</v>
      </c>
      <c r="U33" s="13">
        <f t="shared" si="7"/>
        <v>1.7398058376472313E-2</v>
      </c>
      <c r="V33" s="21">
        <f t="shared" si="8"/>
        <v>9442.32</v>
      </c>
      <c r="W33" s="13">
        <f t="shared" si="9"/>
        <v>0.4940754295019279</v>
      </c>
      <c r="X33" s="21">
        <f t="shared" si="14"/>
        <v>679.10000000000218</v>
      </c>
      <c r="Y33" s="13">
        <f t="shared" si="15"/>
        <v>2.3783499063684588E-2</v>
      </c>
      <c r="Z33" s="27" t="s">
        <v>250</v>
      </c>
      <c r="AA33" s="14" t="s">
        <v>61</v>
      </c>
      <c r="AC33" s="15"/>
      <c r="AD33" s="19"/>
      <c r="AE33" s="20"/>
    </row>
    <row r="34" spans="1:31" x14ac:dyDescent="0.2">
      <c r="A34" s="9" t="s">
        <v>62</v>
      </c>
      <c r="B34" s="9" t="s">
        <v>176</v>
      </c>
      <c r="C34" s="10">
        <v>10446.27</v>
      </c>
      <c r="D34" s="11">
        <v>11220.26</v>
      </c>
      <c r="E34" s="12">
        <v>11542.05</v>
      </c>
      <c r="F34" s="12">
        <v>11974.41</v>
      </c>
      <c r="G34" s="12">
        <v>12182.75</v>
      </c>
      <c r="H34" s="12">
        <v>11466.62</v>
      </c>
      <c r="I34" s="12">
        <f t="shared" si="10"/>
        <v>185.76</v>
      </c>
      <c r="J34" s="12">
        <f t="shared" si="11"/>
        <v>11652.380000000001</v>
      </c>
      <c r="K34" s="12">
        <v>11739.33</v>
      </c>
      <c r="L34" s="12">
        <f t="shared" si="12"/>
        <v>190.18</v>
      </c>
      <c r="M34" s="31">
        <f t="shared" si="13"/>
        <v>11929.51</v>
      </c>
      <c r="N34" s="26">
        <f t="shared" si="0"/>
        <v>773.98999999999978</v>
      </c>
      <c r="O34" s="6">
        <f t="shared" si="1"/>
        <v>7.4092475113126485E-2</v>
      </c>
      <c r="P34" s="7">
        <f t="shared" si="2"/>
        <v>321.78999999999905</v>
      </c>
      <c r="Q34" s="13">
        <f t="shared" si="3"/>
        <v>2.8679371066267542E-2</v>
      </c>
      <c r="R34" s="7">
        <f t="shared" si="4"/>
        <v>432.36000000000058</v>
      </c>
      <c r="S34" s="13">
        <f t="shared" si="5"/>
        <v>3.6106998173605263E-2</v>
      </c>
      <c r="T34" s="21">
        <f t="shared" si="6"/>
        <v>208.34000000000015</v>
      </c>
      <c r="U34" s="13">
        <f t="shared" si="7"/>
        <v>1.7398769542716522E-2</v>
      </c>
      <c r="V34" s="21">
        <f t="shared" si="8"/>
        <v>-530.36999999999898</v>
      </c>
      <c r="W34" s="13">
        <f t="shared" si="9"/>
        <v>-4.353450575608947E-2</v>
      </c>
      <c r="X34" s="21">
        <f t="shared" si="14"/>
        <v>277.1299999999992</v>
      </c>
      <c r="Y34" s="13">
        <f t="shared" si="15"/>
        <v>2.3783124134296958E-2</v>
      </c>
      <c r="Z34" s="27" t="s">
        <v>251</v>
      </c>
      <c r="AA34" s="14" t="s">
        <v>63</v>
      </c>
      <c r="AC34" s="15"/>
      <c r="AD34" s="19"/>
      <c r="AE34" s="20"/>
    </row>
    <row r="35" spans="1:31" x14ac:dyDescent="0.2">
      <c r="A35" s="9" t="s">
        <v>64</v>
      </c>
      <c r="B35" s="9" t="s">
        <v>177</v>
      </c>
      <c r="C35" s="10">
        <v>3063.76</v>
      </c>
      <c r="D35" s="11">
        <v>3113.54</v>
      </c>
      <c r="E35" s="12">
        <v>3202.84</v>
      </c>
      <c r="F35" s="12">
        <v>3322.82</v>
      </c>
      <c r="G35" s="12">
        <v>3380.63</v>
      </c>
      <c r="H35" s="12">
        <v>3642.77</v>
      </c>
      <c r="I35" s="12">
        <f t="shared" si="10"/>
        <v>59.01</v>
      </c>
      <c r="J35" s="12">
        <f t="shared" si="11"/>
        <v>3701.78</v>
      </c>
      <c r="K35" s="12">
        <v>3729.41</v>
      </c>
      <c r="L35" s="12">
        <f t="shared" si="12"/>
        <v>60.42</v>
      </c>
      <c r="M35" s="31">
        <f t="shared" si="13"/>
        <v>3789.83</v>
      </c>
      <c r="N35" s="26">
        <f t="shared" si="0"/>
        <v>49.779999999999745</v>
      </c>
      <c r="O35" s="6">
        <f t="shared" si="1"/>
        <v>1.6248008982426738E-2</v>
      </c>
      <c r="P35" s="7">
        <f t="shared" si="2"/>
        <v>89.300000000000182</v>
      </c>
      <c r="Q35" s="13">
        <f t="shared" si="3"/>
        <v>2.8681179621909525E-2</v>
      </c>
      <c r="R35" s="7">
        <f t="shared" si="4"/>
        <v>119.98000000000002</v>
      </c>
      <c r="S35" s="13">
        <f t="shared" si="5"/>
        <v>3.6107884266978051E-2</v>
      </c>
      <c r="T35" s="21">
        <f t="shared" si="6"/>
        <v>57.809999999999945</v>
      </c>
      <c r="U35" s="13">
        <f t="shared" si="7"/>
        <v>1.7397872891098506E-2</v>
      </c>
      <c r="V35" s="21">
        <f t="shared" si="8"/>
        <v>321.15000000000009</v>
      </c>
      <c r="W35" s="13">
        <f t="shared" si="9"/>
        <v>9.4997086341894882E-2</v>
      </c>
      <c r="X35" s="21">
        <f t="shared" si="14"/>
        <v>88.049999999999727</v>
      </c>
      <c r="Y35" s="13">
        <f t="shared" si="15"/>
        <v>2.3785854372761137E-2</v>
      </c>
      <c r="Z35" s="27" t="s">
        <v>252</v>
      </c>
      <c r="AA35" s="14" t="s">
        <v>65</v>
      </c>
      <c r="AC35" s="15"/>
      <c r="AD35" s="19"/>
      <c r="AE35" s="20"/>
    </row>
    <row r="36" spans="1:31" x14ac:dyDescent="0.2">
      <c r="A36" s="9" t="s">
        <v>86</v>
      </c>
      <c r="B36" s="9" t="s">
        <v>178</v>
      </c>
      <c r="C36" s="10">
        <v>24237.02</v>
      </c>
      <c r="D36" s="11">
        <v>27076.84</v>
      </c>
      <c r="E36" s="12">
        <v>27853.39</v>
      </c>
      <c r="F36" s="12">
        <v>28896.79</v>
      </c>
      <c r="G36" s="12">
        <v>29399.54</v>
      </c>
      <c r="H36" s="12">
        <v>24967.96</v>
      </c>
      <c r="I36" s="12">
        <f t="shared" si="10"/>
        <v>404.48</v>
      </c>
      <c r="J36" s="12">
        <f t="shared" si="11"/>
        <v>25372.44</v>
      </c>
      <c r="K36" s="12">
        <v>25561.78</v>
      </c>
      <c r="L36" s="12">
        <f t="shared" si="12"/>
        <v>414.1</v>
      </c>
      <c r="M36" s="31">
        <f t="shared" si="13"/>
        <v>25975.879999999997</v>
      </c>
      <c r="N36" s="26">
        <f t="shared" si="0"/>
        <v>2839.8199999999997</v>
      </c>
      <c r="O36" s="6">
        <f t="shared" si="1"/>
        <v>0.11716869483129526</v>
      </c>
      <c r="P36" s="7">
        <f t="shared" si="2"/>
        <v>776.54999999999927</v>
      </c>
      <c r="Q36" s="13">
        <f t="shared" si="3"/>
        <v>2.8679491402984959E-2</v>
      </c>
      <c r="R36" s="7">
        <f t="shared" si="4"/>
        <v>1043.4000000000015</v>
      </c>
      <c r="S36" s="13">
        <f t="shared" si="5"/>
        <v>3.6107816819792145E-2</v>
      </c>
      <c r="T36" s="21">
        <f t="shared" si="6"/>
        <v>502.75</v>
      </c>
      <c r="U36" s="13">
        <f t="shared" si="7"/>
        <v>1.7398126227861296E-2</v>
      </c>
      <c r="V36" s="21">
        <f t="shared" si="8"/>
        <v>-4027.1000000000022</v>
      </c>
      <c r="W36" s="13">
        <f t="shared" si="9"/>
        <v>-0.13697833367460857</v>
      </c>
      <c r="X36" s="21">
        <f t="shared" si="14"/>
        <v>603.43999999999869</v>
      </c>
      <c r="Y36" s="13">
        <f t="shared" si="15"/>
        <v>2.3783286116747099E-2</v>
      </c>
      <c r="Z36" s="27" t="s">
        <v>253</v>
      </c>
      <c r="AA36" s="14" t="s">
        <v>264</v>
      </c>
      <c r="AC36" s="15"/>
      <c r="AD36" s="19"/>
      <c r="AE36" s="20"/>
    </row>
    <row r="37" spans="1:31" x14ac:dyDescent="0.2">
      <c r="A37" s="9" t="s">
        <v>87</v>
      </c>
      <c r="B37" s="9" t="s">
        <v>179</v>
      </c>
      <c r="C37" s="10">
        <v>11307.74</v>
      </c>
      <c r="D37" s="11">
        <v>11648.73</v>
      </c>
      <c r="E37" s="12">
        <v>11982.81</v>
      </c>
      <c r="F37" s="12">
        <v>12431.69</v>
      </c>
      <c r="G37" s="12">
        <v>12647.98</v>
      </c>
      <c r="H37" s="12">
        <v>14784.99</v>
      </c>
      <c r="I37" s="12">
        <f t="shared" si="10"/>
        <v>239.52</v>
      </c>
      <c r="J37" s="12">
        <f t="shared" si="11"/>
        <v>15024.51</v>
      </c>
      <c r="K37" s="12">
        <v>15136.63</v>
      </c>
      <c r="L37" s="12">
        <f t="shared" si="12"/>
        <v>245.21</v>
      </c>
      <c r="M37" s="31">
        <f t="shared" si="13"/>
        <v>15381.839999999998</v>
      </c>
      <c r="N37" s="26">
        <f t="shared" si="0"/>
        <v>340.98999999999978</v>
      </c>
      <c r="O37" s="6">
        <f t="shared" si="1"/>
        <v>3.0155451045036391E-2</v>
      </c>
      <c r="P37" s="7">
        <f t="shared" si="2"/>
        <v>334.07999999999993</v>
      </c>
      <c r="Q37" s="13">
        <f t="shared" si="3"/>
        <v>2.8679521286869895E-2</v>
      </c>
      <c r="R37" s="7">
        <f t="shared" si="4"/>
        <v>448.88000000000102</v>
      </c>
      <c r="S37" s="13">
        <f t="shared" si="5"/>
        <v>3.6107721476323892E-2</v>
      </c>
      <c r="T37" s="21">
        <f t="shared" si="6"/>
        <v>216.28999999999905</v>
      </c>
      <c r="U37" s="13">
        <f t="shared" si="7"/>
        <v>1.7398278110216634E-2</v>
      </c>
      <c r="V37" s="21">
        <f t="shared" si="8"/>
        <v>2376.5300000000007</v>
      </c>
      <c r="W37" s="13">
        <f t="shared" si="9"/>
        <v>0.18789798845349223</v>
      </c>
      <c r="X37" s="21">
        <f t="shared" si="14"/>
        <v>357.32999999999811</v>
      </c>
      <c r="Y37" s="13">
        <f t="shared" si="15"/>
        <v>2.3783138351932815E-2</v>
      </c>
      <c r="Z37" s="27" t="s">
        <v>254</v>
      </c>
      <c r="AA37" s="14" t="s">
        <v>265</v>
      </c>
      <c r="AC37" s="15"/>
      <c r="AD37" s="19"/>
      <c r="AE37" s="20"/>
    </row>
    <row r="38" spans="1:31" x14ac:dyDescent="0.2">
      <c r="A38" s="9" t="s">
        <v>88</v>
      </c>
      <c r="B38" s="9" t="s">
        <v>180</v>
      </c>
      <c r="C38" s="10">
        <v>3240.95</v>
      </c>
      <c r="D38" s="11">
        <v>3441.62</v>
      </c>
      <c r="E38" s="12">
        <v>3540.33</v>
      </c>
      <c r="F38" s="12">
        <v>3672.95</v>
      </c>
      <c r="G38" s="12">
        <v>3736.85</v>
      </c>
      <c r="H38" s="12">
        <v>3508.77</v>
      </c>
      <c r="I38" s="12">
        <f t="shared" si="10"/>
        <v>56.84</v>
      </c>
      <c r="J38" s="12">
        <f t="shared" si="11"/>
        <v>3565.61</v>
      </c>
      <c r="K38" s="12">
        <v>3592.22</v>
      </c>
      <c r="L38" s="12">
        <f t="shared" si="12"/>
        <v>58.19</v>
      </c>
      <c r="M38" s="31">
        <f t="shared" si="13"/>
        <v>3650.41</v>
      </c>
      <c r="N38" s="26">
        <f t="shared" si="0"/>
        <v>200.67000000000007</v>
      </c>
      <c r="O38" s="6">
        <f t="shared" si="1"/>
        <v>6.1917030500316293E-2</v>
      </c>
      <c r="P38" s="7">
        <f t="shared" si="2"/>
        <v>98.710000000000036</v>
      </c>
      <c r="Q38" s="13">
        <f t="shared" si="3"/>
        <v>2.8681260569150584E-2</v>
      </c>
      <c r="R38" s="7">
        <f t="shared" si="4"/>
        <v>132.61999999999989</v>
      </c>
      <c r="S38" s="13">
        <f t="shared" si="5"/>
        <v>3.6107216270300412E-2</v>
      </c>
      <c r="T38" s="21">
        <f t="shared" si="6"/>
        <v>63.900000000000091</v>
      </c>
      <c r="U38" s="13">
        <f t="shared" si="7"/>
        <v>1.73974598075117E-2</v>
      </c>
      <c r="V38" s="21">
        <f t="shared" si="8"/>
        <v>-171.23999999999978</v>
      </c>
      <c r="W38" s="13">
        <f t="shared" si="9"/>
        <v>-4.5824691919664901E-2</v>
      </c>
      <c r="X38" s="21">
        <f t="shared" si="14"/>
        <v>84.799999999999727</v>
      </c>
      <c r="Y38" s="13">
        <f t="shared" si="15"/>
        <v>2.378274685116985E-2</v>
      </c>
      <c r="Z38" s="27" t="s">
        <v>255</v>
      </c>
      <c r="AA38" s="14" t="s">
        <v>266</v>
      </c>
      <c r="AC38" s="15"/>
      <c r="AD38" s="19"/>
      <c r="AE38" s="20"/>
    </row>
    <row r="39" spans="1:31" x14ac:dyDescent="0.2">
      <c r="A39" s="9" t="s">
        <v>89</v>
      </c>
      <c r="B39" s="9" t="s">
        <v>181</v>
      </c>
      <c r="C39" s="10">
        <v>130380.15</v>
      </c>
      <c r="D39" s="11">
        <v>135463.28</v>
      </c>
      <c r="E39" s="12">
        <v>139348.29</v>
      </c>
      <c r="F39" s="12">
        <v>144568.32000000001</v>
      </c>
      <c r="G39" s="12">
        <v>147083.57</v>
      </c>
      <c r="H39" s="12">
        <v>124633.4</v>
      </c>
      <c r="I39" s="12">
        <f t="shared" si="10"/>
        <v>2019.06</v>
      </c>
      <c r="J39" s="12">
        <f t="shared" si="11"/>
        <v>126652.45999999999</v>
      </c>
      <c r="K39" s="12">
        <v>127597.61</v>
      </c>
      <c r="L39" s="12">
        <f t="shared" si="12"/>
        <v>2067.08</v>
      </c>
      <c r="M39" s="31">
        <f t="shared" si="13"/>
        <v>129664.69</v>
      </c>
      <c r="N39" s="26">
        <f t="shared" si="0"/>
        <v>5083.1300000000047</v>
      </c>
      <c r="O39" s="6">
        <f t="shared" si="1"/>
        <v>3.8986993035366235E-2</v>
      </c>
      <c r="P39" s="7">
        <f t="shared" si="2"/>
        <v>3885.0100000000093</v>
      </c>
      <c r="Q39" s="13">
        <f t="shared" si="3"/>
        <v>2.8679432536994596E-2</v>
      </c>
      <c r="R39" s="7">
        <f t="shared" si="4"/>
        <v>5220.0299999999988</v>
      </c>
      <c r="S39" s="13">
        <f t="shared" si="5"/>
        <v>3.6107703264449627E-2</v>
      </c>
      <c r="T39" s="21">
        <f t="shared" si="6"/>
        <v>2515.25</v>
      </c>
      <c r="U39" s="13">
        <f t="shared" si="7"/>
        <v>1.7398348407175235E-2</v>
      </c>
      <c r="V39" s="21">
        <f t="shared" si="8"/>
        <v>-20431.110000000015</v>
      </c>
      <c r="W39" s="13">
        <f t="shared" si="9"/>
        <v>-0.1389081730882655</v>
      </c>
      <c r="X39" s="21">
        <f t="shared" si="14"/>
        <v>3012.2300000000105</v>
      </c>
      <c r="Y39" s="13">
        <f t="shared" si="15"/>
        <v>2.3783430657406974E-2</v>
      </c>
      <c r="Z39" s="27" t="s">
        <v>182</v>
      </c>
      <c r="AA39" s="14" t="s">
        <v>267</v>
      </c>
      <c r="AC39" s="15"/>
      <c r="AD39" s="19"/>
      <c r="AE39" s="20"/>
    </row>
    <row r="40" spans="1:31" x14ac:dyDescent="0.2">
      <c r="A40" s="9" t="s">
        <v>90</v>
      </c>
      <c r="B40" s="9" t="s">
        <v>183</v>
      </c>
      <c r="C40" s="10">
        <v>62164.52</v>
      </c>
      <c r="D40" s="11">
        <v>64588.12</v>
      </c>
      <c r="E40" s="12">
        <v>66440.47</v>
      </c>
      <c r="F40" s="12">
        <v>68929.36</v>
      </c>
      <c r="G40" s="12">
        <v>70128.61</v>
      </c>
      <c r="H40" s="12">
        <v>68292.05</v>
      </c>
      <c r="I40" s="12">
        <f t="shared" si="10"/>
        <v>1106.33</v>
      </c>
      <c r="J40" s="12">
        <f t="shared" si="11"/>
        <v>69398.38</v>
      </c>
      <c r="K40" s="12">
        <v>69916.259999999995</v>
      </c>
      <c r="L40" s="12">
        <f t="shared" si="12"/>
        <v>1132.6400000000001</v>
      </c>
      <c r="M40" s="31">
        <f t="shared" si="13"/>
        <v>71048.899999999994</v>
      </c>
      <c r="N40" s="26">
        <f t="shared" si="0"/>
        <v>2423.6000000000058</v>
      </c>
      <c r="O40" s="6">
        <f t="shared" si="1"/>
        <v>3.8986869037193658E-2</v>
      </c>
      <c r="P40" s="7">
        <f t="shared" si="2"/>
        <v>1852.3499999999985</v>
      </c>
      <c r="Q40" s="13">
        <f t="shared" si="3"/>
        <v>2.867942277929747E-2</v>
      </c>
      <c r="R40" s="7">
        <f t="shared" si="4"/>
        <v>2488.8899999999994</v>
      </c>
      <c r="S40" s="13">
        <f t="shared" si="5"/>
        <v>3.610783561605678E-2</v>
      </c>
      <c r="T40" s="21">
        <f t="shared" si="6"/>
        <v>1199.25</v>
      </c>
      <c r="U40" s="13">
        <f t="shared" si="7"/>
        <v>1.739824655270265E-2</v>
      </c>
      <c r="V40" s="21">
        <f t="shared" si="8"/>
        <v>-730.22999999999593</v>
      </c>
      <c r="W40" s="13">
        <f t="shared" si="9"/>
        <v>-1.0412725990148614E-2</v>
      </c>
      <c r="X40" s="21">
        <f t="shared" si="14"/>
        <v>1650.5199999999895</v>
      </c>
      <c r="Y40" s="13">
        <f t="shared" si="15"/>
        <v>2.3783264105012098E-2</v>
      </c>
      <c r="Z40" s="27" t="s">
        <v>184</v>
      </c>
      <c r="AA40" s="14" t="s">
        <v>268</v>
      </c>
      <c r="AC40" s="15"/>
      <c r="AD40" s="19"/>
      <c r="AE40" s="20"/>
    </row>
    <row r="41" spans="1:31" x14ac:dyDescent="0.2">
      <c r="A41" s="9" t="s">
        <v>91</v>
      </c>
      <c r="B41" s="9" t="s">
        <v>185</v>
      </c>
      <c r="C41" s="10">
        <v>35185.589999999997</v>
      </c>
      <c r="D41" s="11">
        <v>35589.379999999997</v>
      </c>
      <c r="E41" s="12">
        <v>36610.06</v>
      </c>
      <c r="F41" s="12">
        <v>37981.49</v>
      </c>
      <c r="G41" s="12">
        <v>38642.300000000003</v>
      </c>
      <c r="H41" s="12">
        <v>41901.699999999997</v>
      </c>
      <c r="I41" s="12">
        <f t="shared" si="10"/>
        <v>678.81</v>
      </c>
      <c r="J41" s="12">
        <f t="shared" si="11"/>
        <v>42580.509999999995</v>
      </c>
      <c r="K41" s="12">
        <v>42898.27</v>
      </c>
      <c r="L41" s="12">
        <f t="shared" si="12"/>
        <v>694.95</v>
      </c>
      <c r="M41" s="31">
        <f t="shared" si="13"/>
        <v>43593.219999999994</v>
      </c>
      <c r="N41" s="26">
        <f t="shared" si="0"/>
        <v>403.79000000000087</v>
      </c>
      <c r="O41" s="6">
        <f t="shared" si="1"/>
        <v>1.1476004807649976E-2</v>
      </c>
      <c r="P41" s="7">
        <f t="shared" si="2"/>
        <v>1020.6800000000003</v>
      </c>
      <c r="Q41" s="13">
        <f t="shared" si="3"/>
        <v>2.8679341983479351E-2</v>
      </c>
      <c r="R41" s="7">
        <f t="shared" si="4"/>
        <v>1371.4300000000003</v>
      </c>
      <c r="S41" s="13">
        <f t="shared" si="5"/>
        <v>3.6107851482393143E-2</v>
      </c>
      <c r="T41" s="21">
        <f t="shared" si="6"/>
        <v>660.81000000000495</v>
      </c>
      <c r="U41" s="13">
        <f t="shared" si="7"/>
        <v>1.739821160254653E-2</v>
      </c>
      <c r="V41" s="21">
        <f t="shared" si="8"/>
        <v>3938.2099999999919</v>
      </c>
      <c r="W41" s="13">
        <f t="shared" si="9"/>
        <v>0.101914482316011</v>
      </c>
      <c r="X41" s="21">
        <f t="shared" si="14"/>
        <v>1012.7099999999991</v>
      </c>
      <c r="Y41" s="13">
        <f t="shared" si="15"/>
        <v>2.3783416403420233E-2</v>
      </c>
      <c r="Z41" s="27" t="s">
        <v>186</v>
      </c>
      <c r="AA41" s="14" t="s">
        <v>269</v>
      </c>
      <c r="AC41" s="15"/>
      <c r="AD41" s="19"/>
      <c r="AE41" s="20"/>
    </row>
    <row r="42" spans="1:31" x14ac:dyDescent="0.2">
      <c r="A42" s="9" t="s">
        <v>92</v>
      </c>
      <c r="B42" s="9" t="s">
        <v>187</v>
      </c>
      <c r="C42" s="10">
        <v>17711.47</v>
      </c>
      <c r="D42" s="11">
        <v>17855.8</v>
      </c>
      <c r="E42" s="12">
        <v>18367.900000000001</v>
      </c>
      <c r="F42" s="12">
        <v>19055.96</v>
      </c>
      <c r="G42" s="12">
        <v>19387.509999999998</v>
      </c>
      <c r="H42" s="12">
        <v>21026.81</v>
      </c>
      <c r="I42" s="12">
        <f t="shared" si="10"/>
        <v>340.63</v>
      </c>
      <c r="J42" s="12">
        <f t="shared" si="11"/>
        <v>21367.440000000002</v>
      </c>
      <c r="K42" s="12">
        <v>21526.9</v>
      </c>
      <c r="L42" s="12">
        <f t="shared" si="12"/>
        <v>348.74</v>
      </c>
      <c r="M42" s="31">
        <f t="shared" si="13"/>
        <v>21875.640000000003</v>
      </c>
      <c r="N42" s="26">
        <f t="shared" si="0"/>
        <v>144.32999999999811</v>
      </c>
      <c r="O42" s="6">
        <f t="shared" si="1"/>
        <v>8.1489565801143617E-3</v>
      </c>
      <c r="P42" s="7">
        <f t="shared" si="2"/>
        <v>512.10000000000218</v>
      </c>
      <c r="Q42" s="13">
        <f t="shared" si="3"/>
        <v>2.8679756717705295E-2</v>
      </c>
      <c r="R42" s="7">
        <f t="shared" si="4"/>
        <v>688.05999999999767</v>
      </c>
      <c r="S42" s="13">
        <f t="shared" si="5"/>
        <v>3.6107338596428507E-2</v>
      </c>
      <c r="T42" s="21">
        <f t="shared" si="6"/>
        <v>331.54999999999927</v>
      </c>
      <c r="U42" s="13">
        <f t="shared" si="7"/>
        <v>1.7398756084710469E-2</v>
      </c>
      <c r="V42" s="21">
        <f t="shared" si="8"/>
        <v>1979.9300000000039</v>
      </c>
      <c r="W42" s="13">
        <f t="shared" si="9"/>
        <v>0.10212399632546955</v>
      </c>
      <c r="X42" s="21">
        <f t="shared" si="14"/>
        <v>508.20000000000073</v>
      </c>
      <c r="Y42" s="13">
        <f t="shared" si="15"/>
        <v>2.3783850568902996E-2</v>
      </c>
      <c r="Z42" s="27" t="s">
        <v>188</v>
      </c>
      <c r="AA42" s="14" t="s">
        <v>270</v>
      </c>
      <c r="AC42" s="15"/>
      <c r="AD42" s="19"/>
      <c r="AE42" s="20"/>
    </row>
    <row r="43" spans="1:31" x14ac:dyDescent="0.2">
      <c r="A43" s="9" t="s">
        <v>93</v>
      </c>
      <c r="B43" s="9" t="s">
        <v>189</v>
      </c>
      <c r="C43" s="10">
        <v>10989.29</v>
      </c>
      <c r="D43" s="11">
        <v>12375.03</v>
      </c>
      <c r="E43" s="12">
        <v>12729.94</v>
      </c>
      <c r="F43" s="12">
        <v>13206.81</v>
      </c>
      <c r="G43" s="12">
        <v>13436.58</v>
      </c>
      <c r="H43" s="12">
        <v>12361.17</v>
      </c>
      <c r="I43" s="12">
        <f t="shared" si="10"/>
        <v>200.25</v>
      </c>
      <c r="J43" s="12">
        <f t="shared" si="11"/>
        <v>12561.42</v>
      </c>
      <c r="K43" s="12">
        <v>12655.16</v>
      </c>
      <c r="L43" s="12">
        <f t="shared" si="12"/>
        <v>205.01</v>
      </c>
      <c r="M43" s="31">
        <f t="shared" si="13"/>
        <v>12860.17</v>
      </c>
      <c r="N43" s="26">
        <f t="shared" si="0"/>
        <v>1385.7399999999998</v>
      </c>
      <c r="O43" s="6">
        <f t="shared" si="1"/>
        <v>0.12609913834287745</v>
      </c>
      <c r="P43" s="7">
        <f t="shared" si="2"/>
        <v>354.90999999999985</v>
      </c>
      <c r="Q43" s="13">
        <f t="shared" si="3"/>
        <v>2.8679526433471259E-2</v>
      </c>
      <c r="R43" s="7">
        <f t="shared" si="4"/>
        <v>476.86999999999898</v>
      </c>
      <c r="S43" s="13">
        <f t="shared" si="5"/>
        <v>3.6107886764479763E-2</v>
      </c>
      <c r="T43" s="21">
        <f t="shared" si="6"/>
        <v>229.77000000000044</v>
      </c>
      <c r="U43" s="13">
        <f t="shared" si="7"/>
        <v>1.7397842476722269E-2</v>
      </c>
      <c r="V43" s="21">
        <f t="shared" si="8"/>
        <v>-875.15999999999985</v>
      </c>
      <c r="W43" s="13">
        <f t="shared" si="9"/>
        <v>-6.5132645360649805E-2</v>
      </c>
      <c r="X43" s="21">
        <f t="shared" si="14"/>
        <v>298.75</v>
      </c>
      <c r="Y43" s="13">
        <f t="shared" si="15"/>
        <v>2.3783139167387127E-2</v>
      </c>
      <c r="Z43" s="27" t="s">
        <v>190</v>
      </c>
      <c r="AA43" s="14" t="s">
        <v>271</v>
      </c>
      <c r="AC43" s="15"/>
      <c r="AD43" s="19"/>
      <c r="AE43" s="20"/>
    </row>
    <row r="44" spans="1:31" x14ac:dyDescent="0.2">
      <c r="A44" s="9" t="s">
        <v>94</v>
      </c>
      <c r="B44" s="9" t="s">
        <v>191</v>
      </c>
      <c r="C44" s="10">
        <v>38634.879999999997</v>
      </c>
      <c r="D44" s="11">
        <v>40141.14</v>
      </c>
      <c r="E44" s="12">
        <v>41292.370000000003</v>
      </c>
      <c r="F44" s="12">
        <v>42839.19</v>
      </c>
      <c r="G44" s="12">
        <v>43584.52</v>
      </c>
      <c r="H44" s="12">
        <v>27579.43</v>
      </c>
      <c r="I44" s="12">
        <f t="shared" si="10"/>
        <v>446.79</v>
      </c>
      <c r="J44" s="12">
        <f t="shared" si="11"/>
        <v>28026.22</v>
      </c>
      <c r="K44" s="12">
        <v>28235.37</v>
      </c>
      <c r="L44" s="12">
        <f t="shared" si="12"/>
        <v>457.41</v>
      </c>
      <c r="M44" s="31">
        <f t="shared" si="13"/>
        <v>28692.78</v>
      </c>
      <c r="N44" s="26">
        <f t="shared" si="0"/>
        <v>1506.260000000002</v>
      </c>
      <c r="O44" s="6">
        <f t="shared" si="1"/>
        <v>3.8987050043898214E-2</v>
      </c>
      <c r="P44" s="7">
        <f t="shared" si="2"/>
        <v>1151.2300000000032</v>
      </c>
      <c r="Q44" s="13">
        <f t="shared" si="3"/>
        <v>2.8679554193029973E-2</v>
      </c>
      <c r="R44" s="7">
        <f t="shared" si="4"/>
        <v>1546.8199999999997</v>
      </c>
      <c r="S44" s="13">
        <f t="shared" si="5"/>
        <v>3.6107592137012853E-2</v>
      </c>
      <c r="T44" s="21">
        <f t="shared" si="6"/>
        <v>745.32999999999447</v>
      </c>
      <c r="U44" s="13">
        <f t="shared" si="7"/>
        <v>1.739832149020545E-2</v>
      </c>
      <c r="V44" s="21">
        <f t="shared" si="8"/>
        <v>-15558.299999999996</v>
      </c>
      <c r="W44" s="13">
        <f t="shared" si="9"/>
        <v>-0.35696848330554054</v>
      </c>
      <c r="X44" s="21">
        <f t="shared" si="14"/>
        <v>666.55999999999767</v>
      </c>
      <c r="Y44" s="13">
        <f t="shared" si="15"/>
        <v>2.3783442790358374E-2</v>
      </c>
      <c r="Z44" s="27" t="s">
        <v>256</v>
      </c>
      <c r="AA44" s="14" t="s">
        <v>272</v>
      </c>
      <c r="AC44" s="15"/>
      <c r="AD44" s="19"/>
      <c r="AE44" s="20"/>
    </row>
    <row r="45" spans="1:31" x14ac:dyDescent="0.2">
      <c r="A45" s="9" t="s">
        <v>95</v>
      </c>
      <c r="B45" s="9" t="s">
        <v>192</v>
      </c>
      <c r="C45" s="10">
        <v>11678.59</v>
      </c>
      <c r="D45" s="11">
        <v>13994.17</v>
      </c>
      <c r="E45" s="12">
        <v>14395.52</v>
      </c>
      <c r="F45" s="12">
        <v>14934.78</v>
      </c>
      <c r="G45" s="12">
        <v>15194.62</v>
      </c>
      <c r="H45" s="12">
        <v>12206.51</v>
      </c>
      <c r="I45" s="12">
        <f t="shared" si="10"/>
        <v>197.75</v>
      </c>
      <c r="J45" s="12">
        <f t="shared" si="11"/>
        <v>12404.26</v>
      </c>
      <c r="K45" s="12">
        <v>12496.83</v>
      </c>
      <c r="L45" s="12">
        <f t="shared" si="12"/>
        <v>202.45</v>
      </c>
      <c r="M45" s="31">
        <f t="shared" si="13"/>
        <v>12699.28</v>
      </c>
      <c r="N45" s="26">
        <f t="shared" si="0"/>
        <v>2315.58</v>
      </c>
      <c r="O45" s="6">
        <f t="shared" si="1"/>
        <v>0.19827564800202763</v>
      </c>
      <c r="P45" s="7">
        <f t="shared" si="2"/>
        <v>401.35000000000036</v>
      </c>
      <c r="Q45" s="13">
        <f t="shared" si="3"/>
        <v>2.8679800231096262E-2</v>
      </c>
      <c r="R45" s="7">
        <f t="shared" si="4"/>
        <v>539.26000000000022</v>
      </c>
      <c r="S45" s="13">
        <f t="shared" si="5"/>
        <v>3.610766278445348E-2</v>
      </c>
      <c r="T45" s="21">
        <f t="shared" si="6"/>
        <v>259.84000000000015</v>
      </c>
      <c r="U45" s="13">
        <f t="shared" si="7"/>
        <v>1.7398314538279114E-2</v>
      </c>
      <c r="V45" s="21">
        <f t="shared" si="8"/>
        <v>-2790.3600000000006</v>
      </c>
      <c r="W45" s="13">
        <f t="shared" si="9"/>
        <v>-0.18364131514970433</v>
      </c>
      <c r="X45" s="21">
        <f t="shared" si="14"/>
        <v>295.02000000000044</v>
      </c>
      <c r="Y45" s="13">
        <f t="shared" si="15"/>
        <v>2.3783764609900181E-2</v>
      </c>
      <c r="Z45" s="27" t="s">
        <v>257</v>
      </c>
      <c r="AA45" s="14" t="s">
        <v>273</v>
      </c>
      <c r="AC45" s="15"/>
      <c r="AD45" s="19"/>
      <c r="AE45" s="20"/>
    </row>
    <row r="46" spans="1:31" x14ac:dyDescent="0.2">
      <c r="A46" s="9" t="s">
        <v>96</v>
      </c>
      <c r="B46" s="9" t="s">
        <v>193</v>
      </c>
      <c r="C46" s="10">
        <v>3124.44</v>
      </c>
      <c r="D46" s="11">
        <v>3306.48</v>
      </c>
      <c r="E46" s="12">
        <v>3401.31</v>
      </c>
      <c r="F46" s="12">
        <v>3528.72</v>
      </c>
      <c r="G46" s="12">
        <v>3590.12</v>
      </c>
      <c r="H46" s="12">
        <v>3615.02</v>
      </c>
      <c r="I46" s="12">
        <f t="shared" si="10"/>
        <v>58.56</v>
      </c>
      <c r="J46" s="12">
        <f t="shared" si="11"/>
        <v>3673.58</v>
      </c>
      <c r="K46" s="12">
        <v>3701</v>
      </c>
      <c r="L46" s="12">
        <f t="shared" si="12"/>
        <v>59.96</v>
      </c>
      <c r="M46" s="31">
        <f t="shared" si="13"/>
        <v>3760.96</v>
      </c>
      <c r="N46" s="26">
        <f t="shared" si="0"/>
        <v>182.03999999999996</v>
      </c>
      <c r="O46" s="6">
        <f t="shared" si="1"/>
        <v>5.8263240772746465E-2</v>
      </c>
      <c r="P46" s="7">
        <f t="shared" si="2"/>
        <v>94.829999999999927</v>
      </c>
      <c r="Q46" s="13">
        <f t="shared" si="3"/>
        <v>2.8680046454235296E-2</v>
      </c>
      <c r="R46" s="7">
        <f t="shared" si="4"/>
        <v>127.40999999999985</v>
      </c>
      <c r="S46" s="13">
        <f t="shared" si="5"/>
        <v>3.6106576889070222E-2</v>
      </c>
      <c r="T46" s="21">
        <f t="shared" si="6"/>
        <v>61.400000000000091</v>
      </c>
      <c r="U46" s="13">
        <f t="shared" si="7"/>
        <v>1.7400077081774722E-2</v>
      </c>
      <c r="V46" s="21">
        <f t="shared" si="8"/>
        <v>83.460000000000036</v>
      </c>
      <c r="W46" s="13">
        <f t="shared" si="9"/>
        <v>2.3247133800541497E-2</v>
      </c>
      <c r="X46" s="21">
        <f t="shared" si="14"/>
        <v>87.380000000000109</v>
      </c>
      <c r="Y46" s="13">
        <f t="shared" si="15"/>
        <v>2.378606155303549E-2</v>
      </c>
      <c r="Z46" s="27" t="s">
        <v>258</v>
      </c>
      <c r="AA46" s="14" t="s">
        <v>97</v>
      </c>
      <c r="AC46" s="15"/>
      <c r="AD46" s="19"/>
      <c r="AE46" s="20"/>
    </row>
    <row r="47" spans="1:31" x14ac:dyDescent="0.2">
      <c r="A47" s="9" t="s">
        <v>98</v>
      </c>
      <c r="B47" s="9" t="s">
        <v>194</v>
      </c>
      <c r="C47" s="10">
        <v>49826.07</v>
      </c>
      <c r="D47" s="11">
        <v>46669.4</v>
      </c>
      <c r="E47" s="12">
        <v>48007.85</v>
      </c>
      <c r="F47" s="12">
        <v>49806.239999999998</v>
      </c>
      <c r="G47" s="12">
        <v>50672.79</v>
      </c>
      <c r="H47" s="12">
        <v>66020.36</v>
      </c>
      <c r="I47" s="12">
        <f t="shared" si="10"/>
        <v>1069.53</v>
      </c>
      <c r="J47" s="12">
        <f t="shared" si="11"/>
        <v>67089.89</v>
      </c>
      <c r="K47" s="12">
        <v>67590.55</v>
      </c>
      <c r="L47" s="12">
        <f t="shared" si="12"/>
        <v>1094.97</v>
      </c>
      <c r="M47" s="31">
        <f t="shared" si="13"/>
        <v>68685.52</v>
      </c>
      <c r="N47" s="26">
        <f t="shared" si="0"/>
        <v>-3156.6699999999983</v>
      </c>
      <c r="O47" s="6">
        <f t="shared" si="1"/>
        <v>-6.3353782467692077E-2</v>
      </c>
      <c r="P47" s="7">
        <f t="shared" si="2"/>
        <v>1338.4499999999971</v>
      </c>
      <c r="Q47" s="13">
        <f t="shared" si="3"/>
        <v>2.8679391635632708E-2</v>
      </c>
      <c r="R47" s="7">
        <f t="shared" si="4"/>
        <v>1798.3899999999994</v>
      </c>
      <c r="S47" s="13">
        <f t="shared" si="5"/>
        <v>3.6107724654581425E-2</v>
      </c>
      <c r="T47" s="21">
        <f t="shared" si="6"/>
        <v>866.55000000000291</v>
      </c>
      <c r="U47" s="13">
        <f t="shared" si="7"/>
        <v>1.7398422366354156E-2</v>
      </c>
      <c r="V47" s="21">
        <f t="shared" si="8"/>
        <v>16417.099999999999</v>
      </c>
      <c r="W47" s="13">
        <f t="shared" si="9"/>
        <v>0.32398255552930871</v>
      </c>
      <c r="X47" s="21">
        <f t="shared" si="14"/>
        <v>1595.6300000000047</v>
      </c>
      <c r="Y47" s="13">
        <f t="shared" si="15"/>
        <v>2.3783464244761836E-2</v>
      </c>
      <c r="Z47" s="27" t="s">
        <v>195</v>
      </c>
      <c r="AA47" s="14" t="s">
        <v>99</v>
      </c>
      <c r="AC47" s="15"/>
      <c r="AD47" s="19"/>
      <c r="AE47" s="20"/>
    </row>
    <row r="48" spans="1:31" x14ac:dyDescent="0.2">
      <c r="A48" s="9" t="s">
        <v>100</v>
      </c>
      <c r="B48" s="9" t="s">
        <v>196</v>
      </c>
      <c r="C48" s="10">
        <v>39040.379999999997</v>
      </c>
      <c r="D48" s="11">
        <v>37356.559999999998</v>
      </c>
      <c r="E48" s="12">
        <v>38427.93</v>
      </c>
      <c r="F48" s="12">
        <v>39867.449999999997</v>
      </c>
      <c r="G48" s="12">
        <v>40561.07</v>
      </c>
      <c r="H48" s="12">
        <v>46847.06</v>
      </c>
      <c r="I48" s="12">
        <f t="shared" si="10"/>
        <v>758.92</v>
      </c>
      <c r="J48" s="12">
        <f t="shared" si="11"/>
        <v>47605.979999999996</v>
      </c>
      <c r="K48" s="12">
        <v>47961.25</v>
      </c>
      <c r="L48" s="12">
        <f t="shared" si="12"/>
        <v>776.97</v>
      </c>
      <c r="M48" s="31">
        <f t="shared" si="13"/>
        <v>48738.22</v>
      </c>
      <c r="N48" s="26">
        <f t="shared" si="0"/>
        <v>-1683.8199999999997</v>
      </c>
      <c r="O48" s="6">
        <f t="shared" si="1"/>
        <v>-4.3130215433353873E-2</v>
      </c>
      <c r="P48" s="7">
        <f t="shared" si="2"/>
        <v>1071.3700000000026</v>
      </c>
      <c r="Q48" s="13">
        <f t="shared" si="3"/>
        <v>2.8679567925954712E-2</v>
      </c>
      <c r="R48" s="7">
        <f t="shared" si="4"/>
        <v>1439.5199999999968</v>
      </c>
      <c r="S48" s="13">
        <f t="shared" si="5"/>
        <v>3.6107651730923271E-2</v>
      </c>
      <c r="T48" s="21">
        <f t="shared" si="6"/>
        <v>693.62000000000262</v>
      </c>
      <c r="U48" s="13">
        <f t="shared" si="7"/>
        <v>1.7398153129934386E-2</v>
      </c>
      <c r="V48" s="21">
        <f t="shared" si="8"/>
        <v>7044.9099999999962</v>
      </c>
      <c r="W48" s="13">
        <f t="shared" si="9"/>
        <v>0.17368649298452915</v>
      </c>
      <c r="X48" s="21">
        <f t="shared" si="14"/>
        <v>1132.2400000000052</v>
      </c>
      <c r="Y48" s="13">
        <f t="shared" si="15"/>
        <v>2.3783566686370185E-2</v>
      </c>
      <c r="Z48" s="27" t="s">
        <v>197</v>
      </c>
      <c r="AA48" s="28" t="s">
        <v>101</v>
      </c>
      <c r="AC48" s="15"/>
      <c r="AD48" s="19"/>
      <c r="AE48" s="20"/>
    </row>
    <row r="49" spans="1:31" x14ac:dyDescent="0.2">
      <c r="A49" s="9" t="s">
        <v>102</v>
      </c>
      <c r="B49" s="9" t="s">
        <v>198</v>
      </c>
      <c r="C49" s="10">
        <v>22989.33</v>
      </c>
      <c r="D49" s="11">
        <v>21404.65</v>
      </c>
      <c r="E49" s="12">
        <v>22018.53</v>
      </c>
      <c r="F49" s="12">
        <v>22843.35</v>
      </c>
      <c r="G49" s="12">
        <v>23240.78</v>
      </c>
      <c r="H49" s="12">
        <v>30480.43</v>
      </c>
      <c r="I49" s="12">
        <f t="shared" si="10"/>
        <v>493.78</v>
      </c>
      <c r="J49" s="12">
        <f t="shared" si="11"/>
        <v>30974.21</v>
      </c>
      <c r="K49" s="12">
        <v>31205.35</v>
      </c>
      <c r="L49" s="12">
        <f t="shared" si="12"/>
        <v>505.53</v>
      </c>
      <c r="M49" s="31">
        <f t="shared" si="13"/>
        <v>31710.879999999997</v>
      </c>
      <c r="N49" s="26">
        <f t="shared" si="0"/>
        <v>-1584.6800000000003</v>
      </c>
      <c r="O49" s="6">
        <f t="shared" si="1"/>
        <v>-6.8931108475105626E-2</v>
      </c>
      <c r="P49" s="7">
        <f t="shared" si="2"/>
        <v>613.87999999999738</v>
      </c>
      <c r="Q49" s="13">
        <f t="shared" si="3"/>
        <v>2.867974949368466E-2</v>
      </c>
      <c r="R49" s="7">
        <f t="shared" si="4"/>
        <v>824.81999999999971</v>
      </c>
      <c r="S49" s="13">
        <f t="shared" si="5"/>
        <v>3.6107663718325016E-2</v>
      </c>
      <c r="T49" s="21">
        <f t="shared" si="6"/>
        <v>397.43000000000029</v>
      </c>
      <c r="U49" s="13">
        <f t="shared" si="7"/>
        <v>1.7398061142520703E-2</v>
      </c>
      <c r="V49" s="21">
        <f t="shared" si="8"/>
        <v>7733.43</v>
      </c>
      <c r="W49" s="13">
        <f t="shared" si="9"/>
        <v>0.33275260124660189</v>
      </c>
      <c r="X49" s="21">
        <f t="shared" si="14"/>
        <v>736.66999999999825</v>
      </c>
      <c r="Y49" s="13">
        <f t="shared" si="15"/>
        <v>2.3783334587064473E-2</v>
      </c>
      <c r="Z49" s="27" t="s">
        <v>199</v>
      </c>
      <c r="AA49" s="14" t="s">
        <v>103</v>
      </c>
      <c r="AC49" s="15"/>
      <c r="AD49" s="19"/>
      <c r="AE49" s="20"/>
    </row>
    <row r="50" spans="1:31" x14ac:dyDescent="0.2">
      <c r="A50" s="9" t="s">
        <v>104</v>
      </c>
      <c r="B50" s="9" t="s">
        <v>200</v>
      </c>
      <c r="C50" s="10">
        <v>18903.060000000001</v>
      </c>
      <c r="D50" s="11">
        <v>19640.04</v>
      </c>
      <c r="E50" s="12">
        <v>20203.3</v>
      </c>
      <c r="F50" s="12">
        <v>20960.12</v>
      </c>
      <c r="G50" s="12">
        <v>21324.79</v>
      </c>
      <c r="H50" s="12">
        <v>16764.34</v>
      </c>
      <c r="I50" s="12">
        <f t="shared" si="10"/>
        <v>271.58</v>
      </c>
      <c r="J50" s="12">
        <f t="shared" si="11"/>
        <v>17035.920000000002</v>
      </c>
      <c r="K50" s="12">
        <v>17163.05</v>
      </c>
      <c r="L50" s="12">
        <f t="shared" si="12"/>
        <v>278.04000000000002</v>
      </c>
      <c r="M50" s="31">
        <f t="shared" si="13"/>
        <v>17441.09</v>
      </c>
      <c r="N50" s="26">
        <f t="shared" si="0"/>
        <v>736.97999999999956</v>
      </c>
      <c r="O50" s="6">
        <f t="shared" si="1"/>
        <v>3.8987338557884256E-2</v>
      </c>
      <c r="P50" s="7">
        <f t="shared" si="2"/>
        <v>563.2599999999984</v>
      </c>
      <c r="Q50" s="13">
        <f t="shared" si="3"/>
        <v>2.867916765953625E-2</v>
      </c>
      <c r="R50" s="7">
        <f t="shared" si="4"/>
        <v>756.81999999999971</v>
      </c>
      <c r="S50" s="13">
        <f t="shared" si="5"/>
        <v>3.6107617704478782E-2</v>
      </c>
      <c r="T50" s="21">
        <f t="shared" si="6"/>
        <v>364.67000000000189</v>
      </c>
      <c r="U50" s="13">
        <f t="shared" si="7"/>
        <v>1.7398278254132225E-2</v>
      </c>
      <c r="V50" s="21">
        <f t="shared" si="8"/>
        <v>-4288.869999999999</v>
      </c>
      <c r="W50" s="13">
        <f t="shared" si="9"/>
        <v>-0.20112132405524269</v>
      </c>
      <c r="X50" s="21">
        <f t="shared" si="14"/>
        <v>405.16999999999825</v>
      </c>
      <c r="Y50" s="13">
        <f t="shared" si="15"/>
        <v>2.3783276747014439E-2</v>
      </c>
      <c r="Z50" s="27" t="s">
        <v>201</v>
      </c>
      <c r="AA50" s="14" t="s">
        <v>105</v>
      </c>
      <c r="AC50" s="15"/>
      <c r="AD50" s="19"/>
      <c r="AE50" s="20"/>
    </row>
    <row r="51" spans="1:31" x14ac:dyDescent="0.2">
      <c r="A51" s="9" t="s">
        <v>106</v>
      </c>
      <c r="B51" s="9" t="s">
        <v>202</v>
      </c>
      <c r="C51" s="10">
        <v>18625.52</v>
      </c>
      <c r="D51" s="11">
        <v>19351.68</v>
      </c>
      <c r="E51" s="12">
        <v>19906.669999999998</v>
      </c>
      <c r="F51" s="12">
        <v>20652.38</v>
      </c>
      <c r="G51" s="12">
        <v>21011.7</v>
      </c>
      <c r="H51" s="12">
        <v>10569.62</v>
      </c>
      <c r="I51" s="12">
        <f t="shared" si="10"/>
        <v>171.23</v>
      </c>
      <c r="J51" s="12">
        <f t="shared" si="11"/>
        <v>10740.85</v>
      </c>
      <c r="K51" s="12">
        <v>10821</v>
      </c>
      <c r="L51" s="12">
        <f t="shared" si="12"/>
        <v>175.3</v>
      </c>
      <c r="M51" s="31">
        <f t="shared" si="13"/>
        <v>10996.3</v>
      </c>
      <c r="N51" s="26">
        <f t="shared" si="0"/>
        <v>726.15999999999985</v>
      </c>
      <c r="O51" s="6">
        <f t="shared" si="1"/>
        <v>3.8987367869460818E-2</v>
      </c>
      <c r="P51" s="7">
        <f t="shared" si="2"/>
        <v>554.98999999999796</v>
      </c>
      <c r="Q51" s="13">
        <f t="shared" si="3"/>
        <v>2.867916377286096E-2</v>
      </c>
      <c r="R51" s="7">
        <f t="shared" si="4"/>
        <v>745.71000000000276</v>
      </c>
      <c r="S51" s="13">
        <f t="shared" si="5"/>
        <v>3.6107702841028627E-2</v>
      </c>
      <c r="T51" s="21">
        <f t="shared" si="6"/>
        <v>359.31999999999971</v>
      </c>
      <c r="U51" s="13">
        <f t="shared" si="7"/>
        <v>1.7398479013072569E-2</v>
      </c>
      <c r="V51" s="21">
        <f t="shared" si="8"/>
        <v>-10270.85</v>
      </c>
      <c r="W51" s="13">
        <f t="shared" si="9"/>
        <v>-0.48881575503172042</v>
      </c>
      <c r="X51" s="21">
        <f t="shared" si="14"/>
        <v>255.44999999999891</v>
      </c>
      <c r="Y51" s="13">
        <f t="shared" si="15"/>
        <v>2.3783033931206458E-2</v>
      </c>
      <c r="Z51" s="27" t="s">
        <v>203</v>
      </c>
      <c r="AA51" s="14" t="s">
        <v>107</v>
      </c>
      <c r="AC51" s="15"/>
      <c r="AD51" s="19"/>
      <c r="AE51" s="20"/>
    </row>
    <row r="52" spans="1:31" x14ac:dyDescent="0.2">
      <c r="A52" s="9" t="s">
        <v>108</v>
      </c>
      <c r="B52" s="9" t="s">
        <v>204</v>
      </c>
      <c r="C52" s="10">
        <v>11411.32</v>
      </c>
      <c r="D52" s="11">
        <v>12548.17</v>
      </c>
      <c r="E52" s="12">
        <v>12908.04</v>
      </c>
      <c r="F52" s="12">
        <v>13391.58</v>
      </c>
      <c r="G52" s="12">
        <v>13624.57</v>
      </c>
      <c r="H52" s="12">
        <v>19209.72</v>
      </c>
      <c r="I52" s="12">
        <f t="shared" si="10"/>
        <v>311.2</v>
      </c>
      <c r="J52" s="12">
        <f t="shared" si="11"/>
        <v>19520.920000000002</v>
      </c>
      <c r="K52" s="12">
        <v>19666.59</v>
      </c>
      <c r="L52" s="12">
        <f t="shared" si="12"/>
        <v>318.60000000000002</v>
      </c>
      <c r="M52" s="31">
        <f t="shared" si="13"/>
        <v>19985.189999999999</v>
      </c>
      <c r="N52" s="26">
        <f t="shared" si="0"/>
        <v>1136.8500000000004</v>
      </c>
      <c r="O52" s="6">
        <f t="shared" si="1"/>
        <v>9.9624758573066075E-2</v>
      </c>
      <c r="P52" s="7">
        <f t="shared" si="2"/>
        <v>359.8700000000008</v>
      </c>
      <c r="Q52" s="13">
        <f t="shared" si="3"/>
        <v>2.8679082288493127E-2</v>
      </c>
      <c r="R52" s="7">
        <f t="shared" si="4"/>
        <v>483.53999999999905</v>
      </c>
      <c r="S52" s="13">
        <f t="shared" si="5"/>
        <v>3.6107763236302146E-2</v>
      </c>
      <c r="T52" s="21">
        <f t="shared" si="6"/>
        <v>232.98999999999978</v>
      </c>
      <c r="U52" s="13">
        <f t="shared" si="7"/>
        <v>1.7398245763382645E-2</v>
      </c>
      <c r="V52" s="21">
        <f t="shared" si="8"/>
        <v>5896.3500000000022</v>
      </c>
      <c r="W52" s="13">
        <f t="shared" si="9"/>
        <v>0.43277329119377728</v>
      </c>
      <c r="X52" s="21">
        <f t="shared" si="14"/>
        <v>464.2699999999968</v>
      </c>
      <c r="Y52" s="13">
        <f t="shared" si="15"/>
        <v>2.3783202840849546E-2</v>
      </c>
      <c r="Z52" s="27" t="s">
        <v>259</v>
      </c>
      <c r="AA52" s="14" t="s">
        <v>109</v>
      </c>
      <c r="AC52" s="15"/>
      <c r="AD52" s="19"/>
      <c r="AE52" s="20"/>
    </row>
    <row r="53" spans="1:31" x14ac:dyDescent="0.2">
      <c r="A53" s="9" t="s">
        <v>110</v>
      </c>
      <c r="B53" s="9" t="s">
        <v>205</v>
      </c>
      <c r="C53" s="10">
        <v>6982.64</v>
      </c>
      <c r="D53" s="11">
        <v>7395.51</v>
      </c>
      <c r="E53" s="12">
        <v>7607.61</v>
      </c>
      <c r="F53" s="12">
        <v>7892.59</v>
      </c>
      <c r="G53" s="12">
        <v>8029.91</v>
      </c>
      <c r="H53" s="12">
        <v>7283.98</v>
      </c>
      <c r="I53" s="12">
        <f t="shared" si="10"/>
        <v>118</v>
      </c>
      <c r="J53" s="12">
        <f t="shared" si="11"/>
        <v>7401.98</v>
      </c>
      <c r="K53" s="12">
        <v>7457.22</v>
      </c>
      <c r="L53" s="12">
        <f t="shared" si="12"/>
        <v>120.81</v>
      </c>
      <c r="M53" s="31">
        <f t="shared" si="13"/>
        <v>7578.0300000000007</v>
      </c>
      <c r="N53" s="26">
        <f t="shared" si="0"/>
        <v>412.86999999999989</v>
      </c>
      <c r="O53" s="6">
        <f t="shared" si="1"/>
        <v>5.9128066175543899E-2</v>
      </c>
      <c r="P53" s="7">
        <f t="shared" si="2"/>
        <v>212.09999999999945</v>
      </c>
      <c r="Q53" s="13">
        <f t="shared" si="3"/>
        <v>2.8679563681206496E-2</v>
      </c>
      <c r="R53" s="7">
        <f t="shared" si="4"/>
        <v>284.98000000000047</v>
      </c>
      <c r="S53" s="13">
        <f t="shared" si="5"/>
        <v>3.6107285441154359E-2</v>
      </c>
      <c r="T53" s="21">
        <f t="shared" si="6"/>
        <v>137.31999999999971</v>
      </c>
      <c r="U53" s="13">
        <f t="shared" si="7"/>
        <v>1.739859792539581E-2</v>
      </c>
      <c r="V53" s="21">
        <f t="shared" si="8"/>
        <v>-627.93000000000029</v>
      </c>
      <c r="W53" s="13">
        <f t="shared" si="9"/>
        <v>-7.8198883922733914E-2</v>
      </c>
      <c r="X53" s="21">
        <f t="shared" si="14"/>
        <v>176.05000000000109</v>
      </c>
      <c r="Y53" s="13">
        <f t="shared" si="15"/>
        <v>2.3784176666243505E-2</v>
      </c>
      <c r="Z53" s="27" t="s">
        <v>260</v>
      </c>
      <c r="AA53" s="14" t="s">
        <v>111</v>
      </c>
      <c r="AC53" s="15"/>
      <c r="AD53" s="19"/>
      <c r="AE53" s="20"/>
    </row>
    <row r="54" spans="1:31" x14ac:dyDescent="0.2">
      <c r="A54" s="9" t="s">
        <v>112</v>
      </c>
      <c r="B54" s="9" t="s">
        <v>206</v>
      </c>
      <c r="C54" s="10">
        <v>2641.62</v>
      </c>
      <c r="D54" s="11">
        <v>3039.66</v>
      </c>
      <c r="E54" s="12">
        <v>3126.84</v>
      </c>
      <c r="F54" s="12">
        <v>3243.97</v>
      </c>
      <c r="G54" s="12">
        <v>3300.41</v>
      </c>
      <c r="H54" s="12">
        <v>3059.89</v>
      </c>
      <c r="I54" s="12">
        <f t="shared" si="10"/>
        <v>49.57</v>
      </c>
      <c r="J54" s="12">
        <f t="shared" si="11"/>
        <v>3109.46</v>
      </c>
      <c r="K54" s="12">
        <v>3132.66</v>
      </c>
      <c r="L54" s="12">
        <f t="shared" si="12"/>
        <v>50.75</v>
      </c>
      <c r="M54" s="31">
        <f t="shared" si="13"/>
        <v>3183.41</v>
      </c>
      <c r="N54" s="26">
        <f t="shared" si="0"/>
        <v>398.03999999999996</v>
      </c>
      <c r="O54" s="6">
        <f t="shared" si="1"/>
        <v>0.15068026438321938</v>
      </c>
      <c r="P54" s="7">
        <f t="shared" si="2"/>
        <v>87.180000000000291</v>
      </c>
      <c r="Q54" s="13">
        <f t="shared" si="3"/>
        <v>2.8680839304395984E-2</v>
      </c>
      <c r="R54" s="7">
        <f t="shared" si="4"/>
        <v>117.12999999999965</v>
      </c>
      <c r="S54" s="13">
        <f t="shared" si="5"/>
        <v>3.6106992358128975E-2</v>
      </c>
      <c r="T54" s="21">
        <f t="shared" si="6"/>
        <v>56.440000000000055</v>
      </c>
      <c r="U54" s="13">
        <f t="shared" si="7"/>
        <v>1.7398434634105758E-2</v>
      </c>
      <c r="V54" s="21">
        <f t="shared" si="8"/>
        <v>-190.94999999999982</v>
      </c>
      <c r="W54" s="13">
        <f t="shared" si="9"/>
        <v>-5.785644813826156E-2</v>
      </c>
      <c r="X54" s="21">
        <f t="shared" si="14"/>
        <v>73.949999999999818</v>
      </c>
      <c r="Y54" s="13">
        <f t="shared" si="15"/>
        <v>2.3782264444630198E-2</v>
      </c>
      <c r="Z54" s="27" t="s">
        <v>261</v>
      </c>
      <c r="AA54" s="14" t="s">
        <v>113</v>
      </c>
      <c r="AC54" s="15"/>
      <c r="AD54" s="19"/>
      <c r="AE54" s="20"/>
    </row>
    <row r="55" spans="1:31" x14ac:dyDescent="0.2">
      <c r="A55" s="9" t="s">
        <v>114</v>
      </c>
      <c r="B55" s="9" t="s">
        <v>207</v>
      </c>
      <c r="C55" s="10">
        <v>228.91</v>
      </c>
      <c r="D55" s="11">
        <v>215.13</v>
      </c>
      <c r="E55" s="12">
        <v>221.3</v>
      </c>
      <c r="F55" s="12">
        <v>229.59</v>
      </c>
      <c r="G55" s="12">
        <v>233.59</v>
      </c>
      <c r="H55" s="12">
        <v>278.77</v>
      </c>
      <c r="I55" s="12">
        <f t="shared" si="10"/>
        <v>4.5199999999999996</v>
      </c>
      <c r="J55" s="12">
        <f t="shared" si="11"/>
        <v>283.28999999999996</v>
      </c>
      <c r="K55" s="12">
        <v>285.39999999999998</v>
      </c>
      <c r="L55" s="12">
        <f t="shared" si="12"/>
        <v>4.62</v>
      </c>
      <c r="M55" s="31">
        <f t="shared" si="13"/>
        <v>290.02</v>
      </c>
      <c r="N55" s="26">
        <f t="shared" si="0"/>
        <v>-13.780000000000001</v>
      </c>
      <c r="O55" s="6">
        <f t="shared" si="1"/>
        <v>-6.01983312218776E-2</v>
      </c>
      <c r="P55" s="7">
        <f t="shared" si="2"/>
        <v>6.1700000000000159</v>
      </c>
      <c r="Q55" s="13">
        <f t="shared" si="3"/>
        <v>2.8680332822014671E-2</v>
      </c>
      <c r="R55" s="7">
        <f t="shared" si="4"/>
        <v>8.289999999999992</v>
      </c>
      <c r="S55" s="13">
        <f t="shared" si="5"/>
        <v>3.6107844418310865E-2</v>
      </c>
      <c r="T55" s="21">
        <f t="shared" si="6"/>
        <v>4</v>
      </c>
      <c r="U55" s="13">
        <f t="shared" si="7"/>
        <v>1.742236160111503E-2</v>
      </c>
      <c r="V55" s="21">
        <f t="shared" si="8"/>
        <v>49.69999999999996</v>
      </c>
      <c r="W55" s="13">
        <f t="shared" si="9"/>
        <v>0.21276595744680835</v>
      </c>
      <c r="X55" s="21">
        <f t="shared" si="14"/>
        <v>6.7300000000000182</v>
      </c>
      <c r="Y55" s="13">
        <f t="shared" si="15"/>
        <v>2.3756574534928937E-2</v>
      </c>
      <c r="Z55" s="27" t="s">
        <v>208</v>
      </c>
      <c r="AA55" s="14" t="s">
        <v>115</v>
      </c>
      <c r="AC55" s="15"/>
      <c r="AD55" s="19"/>
      <c r="AE55" s="20"/>
    </row>
    <row r="56" spans="1:31" x14ac:dyDescent="0.2">
      <c r="A56" s="9" t="s">
        <v>116</v>
      </c>
      <c r="B56" s="9" t="s">
        <v>209</v>
      </c>
      <c r="C56" s="10">
        <v>822.66</v>
      </c>
      <c r="D56" s="11">
        <v>835.55</v>
      </c>
      <c r="E56" s="12">
        <v>859.51</v>
      </c>
      <c r="F56" s="12">
        <v>891.71</v>
      </c>
      <c r="G56" s="12">
        <v>907.22</v>
      </c>
      <c r="H56" s="12">
        <v>950.13</v>
      </c>
      <c r="I56" s="12">
        <f t="shared" si="10"/>
        <v>15.39</v>
      </c>
      <c r="J56" s="12">
        <f t="shared" si="11"/>
        <v>965.52</v>
      </c>
      <c r="K56" s="12">
        <v>972.72</v>
      </c>
      <c r="L56" s="12">
        <f t="shared" si="12"/>
        <v>15.76</v>
      </c>
      <c r="M56" s="31">
        <f t="shared" si="13"/>
        <v>988.48</v>
      </c>
      <c r="N56" s="26">
        <f t="shared" si="0"/>
        <v>12.889999999999986</v>
      </c>
      <c r="O56" s="6">
        <f t="shared" si="1"/>
        <v>1.5668684511219687E-2</v>
      </c>
      <c r="P56" s="7">
        <f t="shared" si="2"/>
        <v>23.960000000000036</v>
      </c>
      <c r="Q56" s="13">
        <f t="shared" si="3"/>
        <v>2.8675722577942719E-2</v>
      </c>
      <c r="R56" s="7">
        <f t="shared" si="4"/>
        <v>32.200000000000045</v>
      </c>
      <c r="S56" s="13">
        <f t="shared" si="5"/>
        <v>3.6110394635027132E-2</v>
      </c>
      <c r="T56" s="21">
        <f t="shared" si="6"/>
        <v>15.509999999999991</v>
      </c>
      <c r="U56" s="13">
        <f t="shared" si="7"/>
        <v>1.7393547229480427E-2</v>
      </c>
      <c r="V56" s="21">
        <f t="shared" si="8"/>
        <v>58.299999999999955</v>
      </c>
      <c r="W56" s="13">
        <f t="shared" si="9"/>
        <v>6.4262251714027413E-2</v>
      </c>
      <c r="X56" s="21">
        <f t="shared" si="14"/>
        <v>22.960000000000036</v>
      </c>
      <c r="Y56" s="13">
        <f t="shared" si="15"/>
        <v>2.3779932057337017E-2</v>
      </c>
      <c r="Z56" s="27" t="s">
        <v>210</v>
      </c>
      <c r="AA56" s="14" t="s">
        <v>117</v>
      </c>
      <c r="AC56" s="15"/>
      <c r="AD56" s="19"/>
      <c r="AE56" s="20"/>
    </row>
    <row r="57" spans="1:31" x14ac:dyDescent="0.2">
      <c r="A57" s="9" t="s">
        <v>66</v>
      </c>
      <c r="B57" s="9" t="s">
        <v>211</v>
      </c>
      <c r="C57" s="10"/>
      <c r="D57" s="11">
        <v>93715.36</v>
      </c>
      <c r="E57" s="12">
        <v>96403.07</v>
      </c>
      <c r="F57" s="12">
        <v>100014.36</v>
      </c>
      <c r="G57" s="12">
        <v>101754.44</v>
      </c>
      <c r="H57" s="12">
        <v>113204.48</v>
      </c>
      <c r="I57" s="12">
        <f t="shared" si="10"/>
        <v>1833.91</v>
      </c>
      <c r="J57" s="12">
        <f t="shared" si="11"/>
        <v>115038.39</v>
      </c>
      <c r="K57" s="12">
        <v>115896.87</v>
      </c>
      <c r="L57" s="12">
        <f t="shared" si="12"/>
        <v>1877.53</v>
      </c>
      <c r="M57" s="31">
        <f t="shared" si="13"/>
        <v>117774.39999999999</v>
      </c>
      <c r="N57" s="26"/>
      <c r="O57" s="6"/>
      <c r="P57" s="7">
        <f t="shared" si="2"/>
        <v>2687.7100000000064</v>
      </c>
      <c r="Q57" s="13">
        <f t="shared" si="3"/>
        <v>2.8679503552032519E-2</v>
      </c>
      <c r="R57" s="7">
        <f t="shared" si="4"/>
        <v>3611.2899999999936</v>
      </c>
      <c r="S57" s="13">
        <f t="shared" si="5"/>
        <v>3.610771493213568E-2</v>
      </c>
      <c r="T57" s="21">
        <f t="shared" si="6"/>
        <v>1740.0800000000017</v>
      </c>
      <c r="U57" s="13">
        <f t="shared" si="7"/>
        <v>1.73983016038897E-2</v>
      </c>
      <c r="V57" s="21">
        <f t="shared" si="8"/>
        <v>13283.949999999997</v>
      </c>
      <c r="W57" s="13">
        <f t="shared" si="9"/>
        <v>0.13054909446703256</v>
      </c>
      <c r="X57" s="21">
        <f t="shared" si="14"/>
        <v>2736.0099999999948</v>
      </c>
      <c r="Y57" s="13">
        <f t="shared" si="15"/>
        <v>2.3783451767709848E-2</v>
      </c>
      <c r="Z57" s="27" t="s">
        <v>212</v>
      </c>
      <c r="AA57" s="14" t="s">
        <v>67</v>
      </c>
      <c r="AC57" s="15"/>
      <c r="AD57" s="19"/>
      <c r="AE57" s="20"/>
    </row>
    <row r="58" spans="1:31" x14ac:dyDescent="0.2">
      <c r="A58" s="9" t="s">
        <v>68</v>
      </c>
      <c r="B58" s="9" t="s">
        <v>213</v>
      </c>
      <c r="C58" s="10">
        <v>78308.649999999994</v>
      </c>
      <c r="D58" s="11">
        <v>71827.56</v>
      </c>
      <c r="E58" s="12">
        <v>73887.53</v>
      </c>
      <c r="F58" s="12">
        <v>76655.38</v>
      </c>
      <c r="G58" s="12">
        <v>77989.06</v>
      </c>
      <c r="H58" s="12">
        <v>98549.25</v>
      </c>
      <c r="I58" s="12">
        <f t="shared" si="10"/>
        <v>1596.5</v>
      </c>
      <c r="J58" s="12">
        <f t="shared" si="11"/>
        <v>100145.75</v>
      </c>
      <c r="K58" s="12">
        <v>100893.09</v>
      </c>
      <c r="L58" s="12">
        <f t="shared" si="12"/>
        <v>1634.47</v>
      </c>
      <c r="M58" s="31">
        <f t="shared" si="13"/>
        <v>102527.56</v>
      </c>
      <c r="N58" s="26">
        <f>+D58-C58</f>
        <v>-6481.0899999999965</v>
      </c>
      <c r="O58" s="6">
        <f>+N58/C58</f>
        <v>-8.276339842405657E-2</v>
      </c>
      <c r="P58" s="7">
        <f t="shared" si="2"/>
        <v>2059.9700000000012</v>
      </c>
      <c r="Q58" s="13">
        <f t="shared" si="3"/>
        <v>2.8679381563288538E-2</v>
      </c>
      <c r="R58" s="7">
        <f t="shared" si="4"/>
        <v>2767.8500000000058</v>
      </c>
      <c r="S58" s="13">
        <f t="shared" si="5"/>
        <v>3.6107706986776476E-2</v>
      </c>
      <c r="T58" s="21">
        <f t="shared" si="6"/>
        <v>1333.679999999993</v>
      </c>
      <c r="U58" s="13">
        <f t="shared" si="7"/>
        <v>1.7398387432167095E-2</v>
      </c>
      <c r="V58" s="21">
        <f t="shared" si="8"/>
        <v>22156.690000000002</v>
      </c>
      <c r="W58" s="13">
        <f t="shared" si="9"/>
        <v>0.28409997504778239</v>
      </c>
      <c r="X58" s="21">
        <f t="shared" si="14"/>
        <v>2381.8099999999977</v>
      </c>
      <c r="Y58" s="13">
        <f t="shared" si="15"/>
        <v>2.3783435642550959E-2</v>
      </c>
      <c r="Z58" s="27" t="s">
        <v>214</v>
      </c>
      <c r="AA58" s="14" t="s">
        <v>69</v>
      </c>
      <c r="AC58" s="15"/>
      <c r="AD58" s="19"/>
      <c r="AE58" s="20"/>
    </row>
    <row r="59" spans="1:31" x14ac:dyDescent="0.2">
      <c r="A59" s="9" t="s">
        <v>70</v>
      </c>
      <c r="B59" s="9" t="s">
        <v>215</v>
      </c>
      <c r="C59" s="10"/>
      <c r="D59" s="11">
        <v>67345.37</v>
      </c>
      <c r="E59" s="12">
        <v>69276.800000000003</v>
      </c>
      <c r="F59" s="12">
        <v>71871.929999999993</v>
      </c>
      <c r="G59" s="12">
        <v>73122.38</v>
      </c>
      <c r="H59" s="12">
        <v>84869.34</v>
      </c>
      <c r="I59" s="12">
        <f t="shared" si="10"/>
        <v>1374.88</v>
      </c>
      <c r="J59" s="12">
        <f t="shared" si="11"/>
        <v>86244.22</v>
      </c>
      <c r="K59" s="12">
        <v>86887.82</v>
      </c>
      <c r="L59" s="12">
        <f t="shared" si="12"/>
        <v>1407.58</v>
      </c>
      <c r="M59" s="31">
        <f t="shared" si="13"/>
        <v>88295.400000000009</v>
      </c>
      <c r="N59" s="26"/>
      <c r="O59" s="6"/>
      <c r="P59" s="7">
        <f t="shared" si="2"/>
        <v>1931.4300000000076</v>
      </c>
      <c r="Q59" s="13">
        <f t="shared" si="3"/>
        <v>2.8679477148911763E-2</v>
      </c>
      <c r="R59" s="7">
        <f t="shared" si="4"/>
        <v>2595.1299999999901</v>
      </c>
      <c r="S59" s="13">
        <f t="shared" si="5"/>
        <v>3.6107698791447373E-2</v>
      </c>
      <c r="T59" s="21">
        <f t="shared" si="6"/>
        <v>1250.4500000000116</v>
      </c>
      <c r="U59" s="13">
        <f t="shared" si="7"/>
        <v>1.7398308352092558E-2</v>
      </c>
      <c r="V59" s="21">
        <f t="shared" si="8"/>
        <v>13121.839999999997</v>
      </c>
      <c r="W59" s="13">
        <f t="shared" si="9"/>
        <v>0.17945039535091714</v>
      </c>
      <c r="X59" s="21">
        <f t="shared" si="14"/>
        <v>2051.1800000000076</v>
      </c>
      <c r="Y59" s="13">
        <f t="shared" si="15"/>
        <v>2.3783390933328721E-2</v>
      </c>
      <c r="Z59" s="27" t="s">
        <v>216</v>
      </c>
      <c r="AA59" s="14" t="s">
        <v>71</v>
      </c>
      <c r="AC59" s="15"/>
      <c r="AD59" s="19"/>
      <c r="AE59" s="20"/>
    </row>
    <row r="60" spans="1:31" x14ac:dyDescent="0.2">
      <c r="A60" s="9" t="s">
        <v>72</v>
      </c>
      <c r="B60" s="9" t="s">
        <v>217</v>
      </c>
      <c r="C60" s="10">
        <v>53855.43</v>
      </c>
      <c r="D60" s="11">
        <v>55921.27</v>
      </c>
      <c r="E60" s="12">
        <v>57525.06</v>
      </c>
      <c r="F60" s="12">
        <v>59679.97</v>
      </c>
      <c r="G60" s="12">
        <v>60718.3</v>
      </c>
      <c r="H60" s="12">
        <v>77616.52</v>
      </c>
      <c r="I60" s="12">
        <f t="shared" si="10"/>
        <v>1257.3900000000001</v>
      </c>
      <c r="J60" s="12">
        <f t="shared" si="11"/>
        <v>78873.91</v>
      </c>
      <c r="K60" s="12">
        <v>79462.5</v>
      </c>
      <c r="L60" s="12">
        <f t="shared" si="12"/>
        <v>1287.29</v>
      </c>
      <c r="M60" s="31">
        <f t="shared" si="13"/>
        <v>80749.789999999994</v>
      </c>
      <c r="N60" s="26">
        <f>+D60-C60</f>
        <v>2065.8399999999965</v>
      </c>
      <c r="O60" s="6">
        <f>+N60/C60</f>
        <v>3.8358991841676807E-2</v>
      </c>
      <c r="P60" s="7">
        <f t="shared" si="2"/>
        <v>1603.7900000000009</v>
      </c>
      <c r="Q60" s="13">
        <f t="shared" si="3"/>
        <v>2.8679427344908314E-2</v>
      </c>
      <c r="R60" s="7">
        <f t="shared" si="4"/>
        <v>2154.9100000000035</v>
      </c>
      <c r="S60" s="13">
        <f t="shared" si="5"/>
        <v>3.610775943754669E-2</v>
      </c>
      <c r="T60" s="21">
        <f t="shared" si="6"/>
        <v>1038.3300000000017</v>
      </c>
      <c r="U60" s="13">
        <f t="shared" si="7"/>
        <v>1.7398299630512579E-2</v>
      </c>
      <c r="V60" s="21">
        <f t="shared" si="8"/>
        <v>18155.61</v>
      </c>
      <c r="W60" s="13">
        <f t="shared" si="9"/>
        <v>0.29901380638127217</v>
      </c>
      <c r="X60" s="21">
        <f t="shared" si="14"/>
        <v>1875.8799999999901</v>
      </c>
      <c r="Y60" s="13">
        <f t="shared" si="15"/>
        <v>2.3783276371109153E-2</v>
      </c>
      <c r="Z60" s="27" t="s">
        <v>218</v>
      </c>
      <c r="AA60" s="14" t="s">
        <v>73</v>
      </c>
      <c r="AC60" s="15"/>
      <c r="AD60" s="19"/>
      <c r="AE60" s="20"/>
    </row>
    <row r="61" spans="1:31" x14ac:dyDescent="0.2">
      <c r="A61" s="9" t="s">
        <v>74</v>
      </c>
      <c r="B61" s="9" t="s">
        <v>219</v>
      </c>
      <c r="C61" s="10"/>
      <c r="D61" s="11">
        <v>41052.26</v>
      </c>
      <c r="E61" s="12">
        <v>42229.62</v>
      </c>
      <c r="F61" s="12">
        <v>43811.56</v>
      </c>
      <c r="G61" s="12">
        <v>44573.8</v>
      </c>
      <c r="H61" s="12">
        <v>47584.19</v>
      </c>
      <c r="I61" s="12">
        <f t="shared" si="10"/>
        <v>770.86</v>
      </c>
      <c r="J61" s="12">
        <f t="shared" si="11"/>
        <v>48355.05</v>
      </c>
      <c r="K61" s="12">
        <v>48715.91</v>
      </c>
      <c r="L61" s="12">
        <f t="shared" si="12"/>
        <v>789.2</v>
      </c>
      <c r="M61" s="31">
        <f t="shared" si="13"/>
        <v>49505.11</v>
      </c>
      <c r="N61" s="26"/>
      <c r="O61" s="6"/>
      <c r="P61" s="7">
        <f t="shared" si="2"/>
        <v>1177.3600000000006</v>
      </c>
      <c r="Q61" s="13">
        <f t="shared" si="3"/>
        <v>2.8679541637902529E-2</v>
      </c>
      <c r="R61" s="7">
        <f t="shared" si="4"/>
        <v>1581.9399999999951</v>
      </c>
      <c r="S61" s="13">
        <f t="shared" si="5"/>
        <v>3.6107821771240174E-2</v>
      </c>
      <c r="T61" s="21">
        <f t="shared" si="6"/>
        <v>762.24000000000524</v>
      </c>
      <c r="U61" s="13">
        <f t="shared" si="7"/>
        <v>1.7398147886083154E-2</v>
      </c>
      <c r="V61" s="21">
        <f t="shared" si="8"/>
        <v>3781.25</v>
      </c>
      <c r="W61" s="13">
        <f t="shared" si="9"/>
        <v>8.483122372335318E-2</v>
      </c>
      <c r="X61" s="21">
        <f t="shared" si="14"/>
        <v>1150.0599999999977</v>
      </c>
      <c r="Y61" s="13">
        <f t="shared" si="15"/>
        <v>2.3783658583746634E-2</v>
      </c>
      <c r="Z61" s="27" t="s">
        <v>220</v>
      </c>
      <c r="AA61" s="14" t="s">
        <v>75</v>
      </c>
      <c r="AC61" s="15"/>
      <c r="AD61" s="19"/>
      <c r="AE61" s="20"/>
    </row>
    <row r="62" spans="1:31" x14ac:dyDescent="0.2">
      <c r="A62" s="9" t="s">
        <v>76</v>
      </c>
      <c r="B62" s="9" t="s">
        <v>221</v>
      </c>
      <c r="C62" s="10">
        <v>34050.58</v>
      </c>
      <c r="D62" s="11">
        <v>34280.61</v>
      </c>
      <c r="E62" s="12">
        <v>35263.760000000002</v>
      </c>
      <c r="F62" s="12">
        <v>36584.75</v>
      </c>
      <c r="G62" s="12">
        <v>37221.26</v>
      </c>
      <c r="H62" s="12">
        <v>40436.42</v>
      </c>
      <c r="I62" s="12">
        <f t="shared" si="10"/>
        <v>655.07000000000005</v>
      </c>
      <c r="J62" s="12">
        <f t="shared" si="11"/>
        <v>41091.49</v>
      </c>
      <c r="K62" s="12">
        <v>41398.14</v>
      </c>
      <c r="L62" s="12">
        <f t="shared" si="12"/>
        <v>670.65</v>
      </c>
      <c r="M62" s="31">
        <f t="shared" si="13"/>
        <v>42068.79</v>
      </c>
      <c r="N62" s="26">
        <f>+D62-C62</f>
        <v>230.02999999999884</v>
      </c>
      <c r="O62" s="6">
        <f>+N62/C62</f>
        <v>6.7555383784945458E-3</v>
      </c>
      <c r="P62" s="7">
        <f t="shared" si="2"/>
        <v>983.15000000000146</v>
      </c>
      <c r="Q62" s="13">
        <f t="shared" si="3"/>
        <v>2.8679477990619227E-2</v>
      </c>
      <c r="R62" s="7">
        <f t="shared" si="4"/>
        <v>1320.989999999998</v>
      </c>
      <c r="S62" s="13">
        <f t="shared" si="5"/>
        <v>3.6107667812408123E-2</v>
      </c>
      <c r="T62" s="21">
        <f t="shared" si="6"/>
        <v>636.51000000000204</v>
      </c>
      <c r="U62" s="13">
        <f t="shared" si="7"/>
        <v>1.7398232870253372E-2</v>
      </c>
      <c r="V62" s="21">
        <f t="shared" si="8"/>
        <v>3870.2299999999959</v>
      </c>
      <c r="W62" s="13">
        <f t="shared" si="9"/>
        <v>0.1039790162933763</v>
      </c>
      <c r="X62" s="21">
        <f t="shared" si="14"/>
        <v>977.30000000000291</v>
      </c>
      <c r="Y62" s="13">
        <f t="shared" si="15"/>
        <v>2.378351332599531E-2</v>
      </c>
      <c r="Z62" s="27" t="s">
        <v>222</v>
      </c>
      <c r="AA62" s="14" t="s">
        <v>77</v>
      </c>
      <c r="AC62" s="15"/>
      <c r="AD62" s="19"/>
      <c r="AE62" s="20"/>
    </row>
    <row r="63" spans="1:31" x14ac:dyDescent="0.2">
      <c r="A63" s="9" t="s">
        <v>78</v>
      </c>
      <c r="B63" s="9" t="s">
        <v>223</v>
      </c>
      <c r="C63" s="10"/>
      <c r="D63" s="11">
        <v>21094.03</v>
      </c>
      <c r="E63" s="12">
        <v>21698.99</v>
      </c>
      <c r="F63" s="12">
        <v>22511.84</v>
      </c>
      <c r="G63" s="12">
        <v>22903.51</v>
      </c>
      <c r="H63" s="12">
        <v>21571.58</v>
      </c>
      <c r="I63" s="12">
        <f t="shared" si="10"/>
        <v>349.46</v>
      </c>
      <c r="J63" s="12">
        <f t="shared" si="11"/>
        <v>21921.040000000001</v>
      </c>
      <c r="K63" s="12">
        <v>22084.63</v>
      </c>
      <c r="L63" s="12">
        <f t="shared" si="12"/>
        <v>357.77</v>
      </c>
      <c r="M63" s="31">
        <f t="shared" si="13"/>
        <v>22442.400000000001</v>
      </c>
      <c r="N63" s="26"/>
      <c r="O63" s="6"/>
      <c r="P63" s="7">
        <f t="shared" si="2"/>
        <v>604.96000000000276</v>
      </c>
      <c r="Q63" s="13">
        <f t="shared" si="3"/>
        <v>2.867920449530046E-2</v>
      </c>
      <c r="R63" s="7">
        <f t="shared" si="4"/>
        <v>812.84999999999854</v>
      </c>
      <c r="S63" s="13">
        <f t="shared" si="5"/>
        <v>3.6107666010419343E-2</v>
      </c>
      <c r="T63" s="21">
        <f t="shared" si="6"/>
        <v>391.66999999999825</v>
      </c>
      <c r="U63" s="13">
        <f t="shared" si="7"/>
        <v>1.7398400130775548E-2</v>
      </c>
      <c r="V63" s="21">
        <f t="shared" si="8"/>
        <v>-982.46999999999753</v>
      </c>
      <c r="W63" s="13">
        <f t="shared" si="9"/>
        <v>-4.2896045191326462E-2</v>
      </c>
      <c r="X63" s="21">
        <f t="shared" si="14"/>
        <v>521.36000000000058</v>
      </c>
      <c r="Y63" s="13">
        <f t="shared" si="15"/>
        <v>2.3783543116567489E-2</v>
      </c>
      <c r="Z63" s="27" t="s">
        <v>224</v>
      </c>
      <c r="AA63" s="14" t="s">
        <v>79</v>
      </c>
      <c r="AC63" s="15"/>
      <c r="AD63" s="19"/>
      <c r="AE63" s="20"/>
    </row>
    <row r="64" spans="1:31" x14ac:dyDescent="0.2">
      <c r="A64" s="9" t="s">
        <v>80</v>
      </c>
      <c r="B64" s="9" t="s">
        <v>225</v>
      </c>
      <c r="C64" s="10">
        <v>16667.28</v>
      </c>
      <c r="D64" s="11">
        <v>17631.93</v>
      </c>
      <c r="E64" s="12">
        <v>18137.599999999999</v>
      </c>
      <c r="F64" s="12">
        <v>18817.04</v>
      </c>
      <c r="G64" s="12">
        <v>19144.43</v>
      </c>
      <c r="H64" s="12">
        <v>21696.7</v>
      </c>
      <c r="I64" s="12">
        <f t="shared" si="10"/>
        <v>351.49</v>
      </c>
      <c r="J64" s="12">
        <f t="shared" si="11"/>
        <v>22048.190000000002</v>
      </c>
      <c r="K64" s="12">
        <v>22212.720000000001</v>
      </c>
      <c r="L64" s="12">
        <f t="shared" si="12"/>
        <v>359.85</v>
      </c>
      <c r="M64" s="31">
        <f t="shared" si="13"/>
        <v>22572.57</v>
      </c>
      <c r="N64" s="26">
        <f>+D64-C64</f>
        <v>964.65000000000146</v>
      </c>
      <c r="O64" s="6">
        <f>+N64/C64</f>
        <v>5.7876870131179266E-2</v>
      </c>
      <c r="P64" s="7">
        <f t="shared" si="2"/>
        <v>505.66999999999825</v>
      </c>
      <c r="Q64" s="13">
        <f t="shared" si="3"/>
        <v>2.8679220028663806E-2</v>
      </c>
      <c r="R64" s="7">
        <f t="shared" si="4"/>
        <v>679.44000000000233</v>
      </c>
      <c r="S64" s="13">
        <f t="shared" si="5"/>
        <v>3.6107698128930069E-2</v>
      </c>
      <c r="T64" s="21">
        <f t="shared" si="6"/>
        <v>327.38999999999942</v>
      </c>
      <c r="U64" s="13">
        <f t="shared" si="7"/>
        <v>1.7398591914562514E-2</v>
      </c>
      <c r="V64" s="21">
        <f t="shared" si="8"/>
        <v>2903.760000000002</v>
      </c>
      <c r="W64" s="13">
        <f t="shared" si="9"/>
        <v>0.15167649284935628</v>
      </c>
      <c r="X64" s="21">
        <f t="shared" si="14"/>
        <v>524.37999999999738</v>
      </c>
      <c r="Y64" s="13">
        <f t="shared" si="15"/>
        <v>2.3783358180421946E-2</v>
      </c>
      <c r="Z64" s="27" t="s">
        <v>226</v>
      </c>
      <c r="AA64" s="14" t="s">
        <v>81</v>
      </c>
      <c r="AC64" s="15"/>
      <c r="AD64" s="19"/>
      <c r="AE64" s="20"/>
    </row>
    <row r="65" spans="1:31" x14ac:dyDescent="0.2">
      <c r="A65" s="9" t="s">
        <v>82</v>
      </c>
      <c r="B65" s="9" t="s">
        <v>227</v>
      </c>
      <c r="C65" s="10"/>
      <c r="D65" s="11">
        <v>7610.61</v>
      </c>
      <c r="E65" s="12">
        <v>7828.88</v>
      </c>
      <c r="F65" s="12">
        <v>8122.15</v>
      </c>
      <c r="G65" s="12">
        <v>8263.4599999999991</v>
      </c>
      <c r="H65" s="12">
        <v>9971.3700000000008</v>
      </c>
      <c r="I65" s="12">
        <f t="shared" si="10"/>
        <v>161.54</v>
      </c>
      <c r="J65" s="12">
        <f t="shared" si="11"/>
        <v>10132.910000000002</v>
      </c>
      <c r="K65" s="12">
        <v>10208.52</v>
      </c>
      <c r="L65" s="12">
        <f t="shared" si="12"/>
        <v>165.38</v>
      </c>
      <c r="M65" s="31">
        <f t="shared" si="13"/>
        <v>10373.9</v>
      </c>
      <c r="N65" s="26"/>
      <c r="O65" s="6"/>
      <c r="P65" s="7">
        <f t="shared" si="2"/>
        <v>218.27000000000044</v>
      </c>
      <c r="Q65" s="13">
        <f t="shared" si="3"/>
        <v>2.8679698473578392E-2</v>
      </c>
      <c r="R65" s="7">
        <f t="shared" si="4"/>
        <v>293.26999999999953</v>
      </c>
      <c r="S65" s="13">
        <f t="shared" si="5"/>
        <v>3.6107434607831612E-2</v>
      </c>
      <c r="T65" s="21">
        <f t="shared" si="6"/>
        <v>141.30999999999949</v>
      </c>
      <c r="U65" s="13">
        <f t="shared" si="7"/>
        <v>1.7398102719107564E-2</v>
      </c>
      <c r="V65" s="21">
        <f t="shared" si="8"/>
        <v>1869.4500000000025</v>
      </c>
      <c r="W65" s="13">
        <f t="shared" si="9"/>
        <v>0.22623090085751038</v>
      </c>
      <c r="X65" s="21">
        <f t="shared" si="14"/>
        <v>240.98999999999796</v>
      </c>
      <c r="Y65" s="13">
        <f t="shared" si="15"/>
        <v>2.3782901456738285E-2</v>
      </c>
      <c r="Z65" s="27" t="s">
        <v>228</v>
      </c>
      <c r="AA65" s="14" t="s">
        <v>83</v>
      </c>
      <c r="AC65" s="15"/>
      <c r="AD65" s="19"/>
      <c r="AE65" s="20"/>
    </row>
    <row r="66" spans="1:31" x14ac:dyDescent="0.2">
      <c r="A66" s="9" t="s">
        <v>84</v>
      </c>
      <c r="B66" s="9" t="s">
        <v>229</v>
      </c>
      <c r="C66" s="10">
        <v>5521.65</v>
      </c>
      <c r="D66" s="11">
        <v>7610.61</v>
      </c>
      <c r="E66" s="12">
        <v>7828.88</v>
      </c>
      <c r="F66" s="12">
        <v>8122.15</v>
      </c>
      <c r="G66" s="12">
        <v>8263.4599999999991</v>
      </c>
      <c r="H66" s="12">
        <v>10340.370000000001</v>
      </c>
      <c r="I66" s="12">
        <f t="shared" si="10"/>
        <v>167.51</v>
      </c>
      <c r="J66" s="12">
        <f t="shared" si="11"/>
        <v>10507.880000000001</v>
      </c>
      <c r="K66" s="12">
        <v>10586.3</v>
      </c>
      <c r="L66" s="12">
        <f t="shared" si="12"/>
        <v>171.5</v>
      </c>
      <c r="M66" s="31">
        <f t="shared" si="13"/>
        <v>10757.8</v>
      </c>
      <c r="N66" s="26">
        <f>+D66-C66</f>
        <v>2088.96</v>
      </c>
      <c r="O66" s="6">
        <f>+N66/C66</f>
        <v>0.37832169731873627</v>
      </c>
      <c r="P66" s="7">
        <f t="shared" ref="P66:P67" si="16">E66-D66</f>
        <v>218.27000000000044</v>
      </c>
      <c r="Q66" s="13">
        <f t="shared" ref="Q66:Q67" si="17">+P66/D66</f>
        <v>2.8679698473578392E-2</v>
      </c>
      <c r="R66" s="7">
        <f t="shared" ref="R66:R67" si="18">F66-E66</f>
        <v>293.26999999999953</v>
      </c>
      <c r="S66" s="13">
        <f t="shared" ref="S66:S67" si="19">+R66/F66</f>
        <v>3.6107434607831612E-2</v>
      </c>
      <c r="T66" s="21">
        <f t="shared" ref="T66:T67" si="20">G66-F66</f>
        <v>141.30999999999949</v>
      </c>
      <c r="U66" s="13">
        <f t="shared" ref="U66:U67" si="21">T66/F66</f>
        <v>1.7398102719107564E-2</v>
      </c>
      <c r="V66" s="21">
        <f t="shared" ref="V66:V67" si="22">J66-G66</f>
        <v>2244.4200000000019</v>
      </c>
      <c r="W66" s="13">
        <f t="shared" ref="W66:W67" si="23">V66/G66</f>
        <v>0.27160777688764781</v>
      </c>
      <c r="X66" s="21">
        <f t="shared" si="14"/>
        <v>249.91999999999825</v>
      </c>
      <c r="Y66" s="13">
        <f t="shared" si="15"/>
        <v>2.3784055394617965E-2</v>
      </c>
      <c r="Z66" s="27" t="s">
        <v>230</v>
      </c>
      <c r="AA66" s="14" t="s">
        <v>85</v>
      </c>
      <c r="AC66" s="15"/>
      <c r="AD66" s="19"/>
      <c r="AE66" s="20"/>
    </row>
    <row r="67" spans="1:31" x14ac:dyDescent="0.2">
      <c r="A67" s="29">
        <v>190982</v>
      </c>
      <c r="B67" s="9" t="s">
        <v>262</v>
      </c>
      <c r="C67" s="10"/>
      <c r="D67" s="11">
        <v>201.45</v>
      </c>
      <c r="E67" s="12">
        <v>207.23</v>
      </c>
      <c r="F67" s="12">
        <v>214.99</v>
      </c>
      <c r="G67" s="12">
        <v>218.73</v>
      </c>
      <c r="H67" s="12">
        <v>226.52</v>
      </c>
      <c r="I67" s="12">
        <f t="shared" ref="I67" si="24">ROUND(H67*I$69,2)</f>
        <v>3.67</v>
      </c>
      <c r="J67" s="12">
        <f t="shared" ref="J67" si="25">H67+I67</f>
        <v>230.19</v>
      </c>
      <c r="K67" s="12">
        <v>231.91</v>
      </c>
      <c r="L67" s="12">
        <f t="shared" ref="L67" si="26">ROUND(K67*L$69,2)</f>
        <v>3.76</v>
      </c>
      <c r="M67" s="31">
        <f t="shared" ref="M67" si="27">K67+L67</f>
        <v>235.67</v>
      </c>
      <c r="N67" s="26"/>
      <c r="O67" s="6"/>
      <c r="P67" s="7">
        <f t="shared" si="16"/>
        <v>5.7800000000000011</v>
      </c>
      <c r="Q67" s="13">
        <f t="shared" si="17"/>
        <v>2.8691983122362878E-2</v>
      </c>
      <c r="R67" s="7">
        <f t="shared" si="18"/>
        <v>7.7600000000000193</v>
      </c>
      <c r="S67" s="13">
        <f t="shared" si="19"/>
        <v>3.6094702079166562E-2</v>
      </c>
      <c r="T67" s="21">
        <f t="shared" si="20"/>
        <v>3.7399999999999807</v>
      </c>
      <c r="U67" s="13">
        <f t="shared" si="21"/>
        <v>1.7396157960835296E-2</v>
      </c>
      <c r="V67" s="21">
        <f t="shared" si="22"/>
        <v>11.460000000000008</v>
      </c>
      <c r="W67" s="13">
        <f t="shared" si="23"/>
        <v>5.2393361678782099E-2</v>
      </c>
      <c r="X67" s="21">
        <f t="shared" ref="X67" si="28">M67-J67</f>
        <v>5.4799999999999898</v>
      </c>
      <c r="Y67" s="13">
        <f t="shared" ref="Y67" si="29">X67/J67</f>
        <v>2.3806420782831531E-2</v>
      </c>
      <c r="Z67" s="27" t="s">
        <v>231</v>
      </c>
      <c r="AA67" s="14" t="s">
        <v>274</v>
      </c>
      <c r="AC67" s="15"/>
      <c r="AD67" s="19"/>
      <c r="AE67" s="20"/>
    </row>
    <row r="69" spans="1:31" hidden="1" x14ac:dyDescent="0.2">
      <c r="F69" s="16">
        <f>SUM(F2:F68)</f>
        <v>2055934.7400000002</v>
      </c>
      <c r="G69" s="16">
        <f>SUM(G2:G68)</f>
        <v>2091704.4800000002</v>
      </c>
      <c r="H69" s="16">
        <f>SUM(H2:H68)</f>
        <v>2277047.4600000004</v>
      </c>
      <c r="I69" s="22">
        <v>1.6199999999999999E-2</v>
      </c>
      <c r="J69" s="16">
        <f>SUM(J2:J68)</f>
        <v>2313935.6399999997</v>
      </c>
      <c r="K69" s="16">
        <f>SUM(K2:K68)</f>
        <v>2331203.4200000009</v>
      </c>
      <c r="L69" s="22">
        <v>1.6199999999999999E-2</v>
      </c>
      <c r="M69" s="16">
        <f>SUM(M2:M68)</f>
        <v>2368968.8899999987</v>
      </c>
    </row>
    <row r="70" spans="1:31" hidden="1" x14ac:dyDescent="0.2">
      <c r="J70">
        <f>J69/H69</f>
        <v>1.0162000048958133</v>
      </c>
      <c r="M70">
        <f>M69/K69</f>
        <v>1.0161999891026232</v>
      </c>
      <c r="Z70" s="30" t="s">
        <v>263</v>
      </c>
    </row>
    <row r="72" spans="1:31" x14ac:dyDescent="0.2">
      <c r="R72" s="18"/>
    </row>
  </sheetData>
  <pageMargins left="0.70866141732283472" right="0.70866141732283472" top="0.74803149606299213" bottom="0.74803149606299213" header="0.31496062992125984" footer="0.31496062992125984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NZa max tarieven</vt:lpstr>
      <vt:lpstr>'NZa max tarieven'!Afdrukbereik</vt:lpstr>
    </vt:vector>
  </TitlesOfParts>
  <Company>Heliomare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ouwerkep</dc:creator>
  <cp:lastModifiedBy>OuwerkeP</cp:lastModifiedBy>
  <cp:lastPrinted>2020-01-28T18:09:01Z</cp:lastPrinted>
  <dcterms:created xsi:type="dcterms:W3CDTF">2017-07-03T13:26:23Z</dcterms:created>
  <dcterms:modified xsi:type="dcterms:W3CDTF">2022-01-04T14:25:22Z</dcterms:modified>
</cp:coreProperties>
</file>